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齋藤　貴仁\Desktop\"/>
    </mc:Choice>
  </mc:AlternateContent>
  <xr:revisionPtr revIDLastSave="0" documentId="8_{1BA65B0F-1A83-4FDD-9FB4-613E5E15934C}" xr6:coauthVersionLast="47" xr6:coauthVersionMax="47" xr10:uidLastSave="{00000000-0000-0000-0000-000000000000}"/>
  <bookViews>
    <workbookView xWindow="-98" yWindow="-98" windowWidth="20715" windowHeight="13155" tabRatio="686" firstSheet="4" activeTab="4" xr2:uid="{00000000-000D-0000-FFFF-FFFF00000000}"/>
  </bookViews>
  <sheets>
    <sheet name="貸借対照表" sheetId="178" state="hidden" r:id="rId1"/>
    <sheet name="純資産変動計算書" sheetId="179" state="hidden" r:id="rId2"/>
    <sheet name="行政コスト計算書" sheetId="180" state="hidden" r:id="rId3"/>
    <sheet name="資金収支計算書" sheetId="181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  <sheet name="Sheet1" sheetId="173" r:id="rId18"/>
  </sheets>
  <externalReferences>
    <externalReference r:id="rId19"/>
  </externalReferences>
  <definedNames>
    <definedName name="ColumnEnd" localSheetId="11">引当金!$G$4</definedName>
    <definedName name="ColumnEnd" localSheetId="5">基金!$I$6</definedName>
    <definedName name="ColumnEnd" localSheetId="16">財源会計テンプレート!#REF!</definedName>
    <definedName name="ColumnEnd" localSheetId="14">財源情報明細!$G$6</definedName>
    <definedName name="ColumnEnd" localSheetId="13">財源明細!$F$7</definedName>
    <definedName name="ColumnEnd" localSheetId="15">資金明細!$C$7</definedName>
    <definedName name="ColumnEnd" localSheetId="6">貸付金!$H$6</definedName>
    <definedName name="ColumnEnd" localSheetId="7">長期延滞債権!$E$6</definedName>
    <definedName name="ColumnEnd" localSheetId="4">投資及び出資金!$J$7</definedName>
    <definedName name="ColumnEnd" localSheetId="12">補助金!$I$7</definedName>
    <definedName name="ColumnEnd" localSheetId="8">未収金!$E$6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>#REF!</definedName>
    <definedName name="End" localSheetId="11">引当金!$B$16</definedName>
    <definedName name="End" localSheetId="5">基金!$C$24</definedName>
    <definedName name="End" localSheetId="16">財源会計テンプレート!#REF!</definedName>
    <definedName name="End" localSheetId="14">財源情報明細!$B$11</definedName>
    <definedName name="End" localSheetId="13">財源明細!#REF!</definedName>
    <definedName name="End" localSheetId="15">資金明細!$B$15</definedName>
    <definedName name="End" localSheetId="6">貸付金!$C$44</definedName>
    <definedName name="End" localSheetId="7">長期延滞債権!$C$37</definedName>
    <definedName name="End" localSheetId="12">補助金!$B$31</definedName>
    <definedName name="End" localSheetId="8">未収金!$C$39</definedName>
    <definedName name="End">投資及び出資金!$C$16</definedName>
    <definedName name="_xlnm.Print_Area" localSheetId="11">引当金!$A$3:$H$17</definedName>
    <definedName name="_xlnm.Print_Area" localSheetId="5">基金!$B$5:$J$26</definedName>
    <definedName name="_xlnm.Print_Area" localSheetId="2">行政コスト計算書!$B$1:$P$50</definedName>
    <definedName name="_xlnm.Print_Area" localSheetId="16">財源会計テンプレート!$A$2:$G$21</definedName>
    <definedName name="_xlnm.Print_Area" localSheetId="14">財源情報明細!$A$4:$H$12</definedName>
    <definedName name="_xlnm.Print_Area" localSheetId="13">財源明細!$A$5:$G$68</definedName>
    <definedName name="_xlnm.Print_Area" localSheetId="3">資金収支計算書!$B$1:$O$69</definedName>
    <definedName name="_xlnm.Print_Area" localSheetId="15">資金明細!$A$5:$C$16</definedName>
    <definedName name="_xlnm.Print_Area" localSheetId="1">純資産変動計算書!$B$1:$Q$32</definedName>
    <definedName name="_xlnm.Print_Area" localSheetId="0">貸借対照表!$C$1:$AB$71</definedName>
    <definedName name="_xlnm.Print_Area" localSheetId="6">貸付金!$B$5:$I$45</definedName>
    <definedName name="_xlnm.Print_Area" localSheetId="9">'地方債（借入先別）'!$A$5:$M$23</definedName>
    <definedName name="_xlnm.Print_Area" localSheetId="10">'地方債（利率別など）'!$B$2:$M$19</definedName>
    <definedName name="_xlnm.Print_Area" localSheetId="7">長期延滞債権!$B$5:$E$38</definedName>
    <definedName name="_xlnm.Print_Area" localSheetId="4">投資及び出資金!$B$5:$N$47</definedName>
    <definedName name="_xlnm.Print_Area" localSheetId="12">補助金!$A$5:$K$32</definedName>
    <definedName name="_xlnm.Print_Area" localSheetId="8">未収金!$B$5:$E$40</definedName>
    <definedName name="Start" localSheetId="11">引当金!$B$4</definedName>
    <definedName name="Start" localSheetId="5">基金!$C$6</definedName>
    <definedName name="Start" localSheetId="16">財源会計テンプレート!#REF!</definedName>
    <definedName name="Start" localSheetId="14">財源情報明細!$B$5</definedName>
    <definedName name="Start" localSheetId="13">財源明細!$B$7</definedName>
    <definedName name="Start" localSheetId="15">資金明細!#REF!</definedName>
    <definedName name="Start" localSheetId="6">貸付金!$C$6</definedName>
    <definedName name="Start" localSheetId="7">長期延滞債権!$C$6</definedName>
    <definedName name="Start" localSheetId="4">投資及び出資金!$C$7</definedName>
    <definedName name="Start" localSheetId="12">補助金!$B$7</definedName>
    <definedName name="Start" localSheetId="8">未収金!$C$6</definedName>
    <definedName name="Start">投資及び出資金!$C$7</definedName>
    <definedName name="Start1" localSheetId="16">#REF!</definedName>
    <definedName name="Start1" localSheetId="12">#REF!</definedName>
    <definedName name="Start1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投資及び出資金!$C$16</definedName>
    <definedName name="銘柄名">投資及び出資金!$C$7</definedName>
    <definedName name="論理データ型一覧">[1]論理データ型!$A$3:$A$41</definedName>
  </definedNames>
  <calcPr calcId="181029"/>
</workbook>
</file>

<file path=xl/calcChain.xml><?xml version="1.0" encoding="utf-8"?>
<calcChain xmlns="http://schemas.openxmlformats.org/spreadsheetml/2006/main">
  <c r="H20" i="9" l="1"/>
  <c r="F14" i="37" l="1"/>
  <c r="F86" i="37"/>
  <c r="F80" i="37"/>
  <c r="F74" i="37"/>
  <c r="F66" i="37"/>
  <c r="F60" i="37"/>
  <c r="F67" i="37" s="1"/>
  <c r="F54" i="37"/>
  <c r="F87" i="37" l="1"/>
  <c r="F88" i="37" s="1"/>
  <c r="F68" i="37"/>
  <c r="U30" i="179" l="1"/>
  <c r="U28" i="179"/>
  <c r="U27" i="179"/>
  <c r="U26" i="179"/>
  <c r="W21" i="179"/>
  <c r="V21" i="179"/>
  <c r="V29" i="179" s="1"/>
  <c r="U19" i="179"/>
  <c r="U18" i="179"/>
  <c r="W17" i="179"/>
  <c r="W20" i="179" s="1"/>
  <c r="Q17" i="179"/>
  <c r="Q20" i="179" s="1"/>
  <c r="Q29" i="179" s="1"/>
  <c r="Q30" i="179" s="1"/>
  <c r="U16" i="179"/>
  <c r="U15" i="179"/>
  <c r="AE68" i="178"/>
  <c r="AD63" i="178"/>
  <c r="AD59" i="178" s="1"/>
  <c r="AD54" i="178"/>
  <c r="AD47" i="178"/>
  <c r="AD46" i="178"/>
  <c r="AD43" i="178"/>
  <c r="AD32" i="178"/>
  <c r="AE20" i="178"/>
  <c r="AD16" i="178"/>
  <c r="AD15" i="178"/>
  <c r="AD14" i="178" s="1"/>
  <c r="AD69" i="178" s="1"/>
  <c r="AE14" i="178"/>
  <c r="AE29" i="178" l="1"/>
  <c r="AE69" i="178" s="1"/>
  <c r="W29" i="179"/>
  <c r="U29" i="179" s="1"/>
  <c r="U20" i="179"/>
  <c r="U17" i="179"/>
  <c r="H14" i="26" l="1"/>
  <c r="F14" i="26"/>
  <c r="H12" i="26"/>
  <c r="F12" i="26"/>
  <c r="H13" i="26"/>
  <c r="F13" i="26"/>
  <c r="L33" i="26"/>
  <c r="I33" i="26"/>
  <c r="G33" i="26"/>
  <c r="L34" i="26"/>
  <c r="I34" i="26"/>
  <c r="G34" i="26"/>
  <c r="L35" i="26"/>
  <c r="I35" i="26"/>
  <c r="G35" i="26"/>
  <c r="L42" i="26"/>
  <c r="I42" i="26"/>
  <c r="G42" i="26"/>
  <c r="L43" i="26"/>
  <c r="I43" i="26"/>
  <c r="G43" i="26"/>
  <c r="L39" i="26"/>
  <c r="I39" i="26"/>
  <c r="G39" i="26"/>
  <c r="L40" i="26"/>
  <c r="I40" i="26"/>
  <c r="G40" i="26"/>
  <c r="L41" i="26"/>
  <c r="I41" i="26"/>
  <c r="G41" i="26"/>
  <c r="L37" i="26"/>
  <c r="I37" i="26"/>
  <c r="G37" i="26"/>
  <c r="I14" i="26" l="1"/>
  <c r="I12" i="26"/>
  <c r="I13" i="26"/>
  <c r="J37" i="26"/>
  <c r="J34" i="26"/>
  <c r="J33" i="26"/>
  <c r="J35" i="26"/>
  <c r="J42" i="26"/>
  <c r="J43" i="26"/>
  <c r="J39" i="26"/>
  <c r="J40" i="26"/>
  <c r="J41" i="26"/>
  <c r="H12" i="9" l="1"/>
  <c r="H13" i="9"/>
  <c r="H14" i="9"/>
  <c r="H15" i="9"/>
  <c r="H16" i="9"/>
  <c r="H17" i="9"/>
  <c r="H18" i="9"/>
  <c r="H19" i="9"/>
  <c r="H21" i="9"/>
  <c r="H22" i="9"/>
  <c r="F19" i="42" l="1"/>
  <c r="F13" i="42"/>
  <c r="F7" i="42"/>
  <c r="F20" i="42" l="1"/>
  <c r="F21" i="42"/>
  <c r="G24" i="26"/>
  <c r="G23" i="26"/>
  <c r="G22" i="26"/>
  <c r="F9" i="26"/>
  <c r="G26" i="26" l="1"/>
  <c r="H10" i="9"/>
  <c r="H11" i="9"/>
  <c r="L32" i="26"/>
  <c r="I32" i="26"/>
  <c r="G32" i="26"/>
  <c r="L36" i="26"/>
  <c r="I36" i="26"/>
  <c r="G36" i="26"/>
  <c r="L38" i="26"/>
  <c r="I38" i="26"/>
  <c r="G38" i="26"/>
  <c r="I23" i="26"/>
  <c r="I24" i="26"/>
  <c r="H10" i="26"/>
  <c r="F10" i="26"/>
  <c r="H11" i="26"/>
  <c r="F11" i="26"/>
  <c r="L45" i="26" l="1"/>
  <c r="G45" i="26"/>
  <c r="J32" i="26"/>
  <c r="J36" i="26"/>
  <c r="J38" i="26"/>
  <c r="J23" i="26"/>
  <c r="J24" i="26"/>
  <c r="I10" i="26"/>
  <c r="I11" i="26"/>
  <c r="J45" i="26" l="1"/>
  <c r="H9" i="9"/>
  <c r="C15" i="39" l="1"/>
  <c r="E38" i="28"/>
  <c r="D38" i="28"/>
  <c r="E21" i="28"/>
  <c r="D21" i="28"/>
  <c r="E36" i="11"/>
  <c r="D36" i="11"/>
  <c r="E21" i="11"/>
  <c r="D21" i="11"/>
  <c r="D24" i="9"/>
  <c r="E24" i="9"/>
  <c r="F24" i="9"/>
  <c r="G24" i="9"/>
  <c r="I24" i="9"/>
  <c r="M45" i="26"/>
  <c r="K45" i="26"/>
  <c r="H45" i="26"/>
  <c r="E45" i="26"/>
  <c r="F45" i="26"/>
  <c r="D45" i="26"/>
  <c r="K26" i="26"/>
  <c r="L26" i="26"/>
  <c r="F26" i="26"/>
  <c r="H26" i="26"/>
  <c r="E26" i="26"/>
  <c r="D26" i="26"/>
  <c r="J16" i="26"/>
  <c r="G16" i="26"/>
  <c r="E16" i="26"/>
  <c r="D16" i="26"/>
  <c r="H44" i="10" l="1"/>
  <c r="G44" i="10"/>
  <c r="F44" i="10"/>
  <c r="E44" i="10"/>
  <c r="D44" i="10"/>
  <c r="G12" i="163" l="1"/>
  <c r="G30" i="163"/>
  <c r="F46" i="37" l="1"/>
  <c r="F40" i="37"/>
  <c r="F34" i="37"/>
  <c r="K3" i="37" s="1"/>
  <c r="F26" i="37"/>
  <c r="F20" i="37"/>
  <c r="F47" i="37" l="1"/>
  <c r="F48" i="37" s="1"/>
  <c r="F27" i="37"/>
  <c r="M3" i="37" l="1"/>
  <c r="F28" i="37"/>
  <c r="I3" i="37" s="1"/>
  <c r="E11" i="38"/>
  <c r="F11" i="38"/>
  <c r="G11" i="38"/>
  <c r="D11" i="38"/>
  <c r="C8" i="38"/>
  <c r="C9" i="38"/>
  <c r="C10" i="38"/>
  <c r="C7" i="38"/>
  <c r="G13" i="35"/>
  <c r="G12" i="35"/>
  <c r="G10" i="35"/>
  <c r="G8" i="35"/>
  <c r="G7" i="35"/>
  <c r="K7" i="35" s="1"/>
  <c r="G15" i="35"/>
  <c r="D16" i="35"/>
  <c r="E16" i="35"/>
  <c r="F16" i="35"/>
  <c r="C16" i="35"/>
  <c r="C12" i="13"/>
  <c r="C6" i="13"/>
  <c r="L22" i="12"/>
  <c r="K22" i="12"/>
  <c r="J22" i="12"/>
  <c r="F22" i="12"/>
  <c r="G22" i="12"/>
  <c r="H22" i="12"/>
  <c r="I22" i="12"/>
  <c r="E22" i="12"/>
  <c r="D22" i="12"/>
  <c r="C22" i="12"/>
  <c r="E39" i="28"/>
  <c r="D39" i="28"/>
  <c r="E37" i="11"/>
  <c r="D37" i="11"/>
  <c r="L44" i="26"/>
  <c r="I44" i="26"/>
  <c r="G44" i="26"/>
  <c r="I15" i="26"/>
  <c r="H9" i="26"/>
  <c r="F16" i="26"/>
  <c r="C11" i="38" l="1"/>
  <c r="G16" i="35"/>
  <c r="J44" i="26"/>
  <c r="I9" i="26"/>
  <c r="I16" i="26" s="1"/>
  <c r="H16" i="26"/>
  <c r="G31" i="163"/>
  <c r="I3" i="163" s="1"/>
  <c r="Q12" i="13"/>
  <c r="O12" i="13"/>
  <c r="I22" i="26" l="1"/>
  <c r="K8" i="38" l="1"/>
  <c r="K9" i="38"/>
  <c r="K10" i="38"/>
  <c r="K7" i="38"/>
  <c r="J3" i="12"/>
  <c r="O6" i="13"/>
  <c r="K15" i="35"/>
  <c r="K13" i="35"/>
  <c r="K12" i="35"/>
  <c r="K8" i="35"/>
  <c r="K10" i="35"/>
  <c r="G3" i="12"/>
  <c r="H3" i="9"/>
  <c r="E3" i="39"/>
  <c r="F3" i="11"/>
  <c r="H3" i="10"/>
  <c r="F3" i="10"/>
  <c r="H24" i="9"/>
  <c r="J22" i="26"/>
  <c r="F3" i="28"/>
  <c r="J26" i="26" l="1"/>
  <c r="I3" i="9"/>
  <c r="H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H2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[市場価格のあるもの]貸借対照表計上額（C）：合計　＋
[市場価格のないもののうち連結対象団体（会計）に対するもの]出資金額（貸借対照表計上額）（A)：合計　＋　[市場価格のないもののうち連結対象団体（会計）以外に対するもの]貸借対照表計上額（Ｉ）)：合計  ＝　
貸借対照表 投資および出資金
　○：一致
　×：不一致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I2" authorId="0" shapeId="0" xr:uid="{00000000-0006-0000-0D00-000001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全会計の合計 ＝ 
純資産変動計算書 財源
　○：一致　　×：不一致</t>
        </r>
      </text>
    </comment>
    <comment ref="K2" authorId="0" shapeId="0" xr:uid="{00000000-0006-0000-0D00-000002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全会計の税収等：小計の合計 ＝ 
純資産変動計算書 税収等
　○：一致　　×：不一致</t>
        </r>
      </text>
    </comment>
    <comment ref="M2" authorId="0" shapeId="0" xr:uid="{00000000-0006-0000-0D00-000003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全会計の国県等補助金：小計の合計 ＝ 
純資産変動計算書 国県等補助金
　○：一致　　×：不一致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K7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純行政コスト 金額 ＝ 
純資産変動計算書 純行政コストの合計
　○：一致　　×：不一致
</t>
        </r>
      </text>
    </comment>
    <comment ref="K8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有形固定資産等の増加 金額 ＝ 
純資産変動計算書 有形固定資産等の増加 固定資産等形成分
　○：一致　　×：不一致</t>
        </r>
      </text>
    </comment>
    <comment ref="K9" authorId="0" shapeId="0" xr:uid="{00000000-0006-0000-0E00-000003000000}">
      <text>
        <r>
          <rPr>
            <sz val="9"/>
            <color indexed="81"/>
            <rFont val="ＭＳ Ｐゴシック"/>
            <family val="3"/>
            <charset val="128"/>
          </rPr>
          <t>【チェック】
貸付金・基金等の増加 金額 ＝ 
純資産変動計算書 貸付金・基金等の増加 固定資産等形成分
　○：一致　　×：不一致</t>
        </r>
      </text>
    </comment>
    <comment ref="K10" authorId="0" shapeId="0" xr:uid="{00000000-0006-0000-0E00-000004000000}">
      <text>
        <r>
          <rPr>
            <sz val="9"/>
            <color indexed="81"/>
            <rFont val="ＭＳ Ｐゴシック"/>
            <family val="3"/>
            <charset val="128"/>
          </rPr>
          <t>【チェック】
その他 金額 ＝ 
純資産変動計算書 その他の合計
　○：一致
　×：不一致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(株)日立製作所</author>
  </authors>
  <commentList>
    <comment ref="E2" authorId="0" shapeId="0" xr:uid="{00000000-0006-0000-0F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本年度末残高：合計　＝
資金収支計算書　本年度末残高
　○：一致
　×：不一致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合計：合計（貸借対照表計上額）　＝
貸借対照表基金合計
　○：一致
　×：不一致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長期貸付金 貸借対照表計上額：合計 ＝ 
貸借対照表 長期貸付金
　○：一致
　×：不一致</t>
        </r>
      </text>
    </comment>
    <comment ref="H2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短期貸付金 貸借対照表計上額：合計 ＝ 
貸借対照表 短期貸付金
　○：一致
　×：不一致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貸借対照表計上額：合計 ＝ 
貸借対照表 長期延滞債権
　○：一致
　×：不一致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貸借対照表計上額：合計 ＝ 
貸借対照表 未収金
　○：一致
　×：不一致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G2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（地方債残高：合計 －　
　うち1年内償還予定：合計　＝ 
貸借対照表 固定負債 地方債
　○：一致
　×：不一致</t>
        </r>
      </text>
    </comment>
    <comment ref="J2" authorId="0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うち1年内償還予定：合計 ＝ 
貸借対照表 流動負債 1年内償還予定地方債
　○：一致
　×：不一致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O4" authorId="0" shapeId="0" xr:uid="{00000000-0006-0000-0A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 ＝ 
貸借対照表 固定負債 地方債 ＋ 
流動負債 1年内償還予定地方債
　○：一致
　×：不一致</t>
        </r>
      </text>
    </comment>
    <comment ref="O10" authorId="0" shapeId="0" xr:uid="{00000000-0006-0000-0A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地方債残高：１年超～20年超までの合計 ＝ 
貸借対照表 固定負債 地方債
　○：一致
　×：不一致</t>
        </r>
      </text>
    </comment>
    <comment ref="Q10" authorId="0" shapeId="0" xr:uid="{00000000-0006-0000-0A00-000003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地方債残高：１年以内 ＝ 
貸借対照表 流動負債 1年内償還予定地方債
　○：一致
　×：不一致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(株)日立製作所</author>
  </authors>
  <commentList>
    <comment ref="K5" authorId="0" shapeId="0" xr:uid="{00000000-0006-0000-0B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各引当金の本年度末残高　＝
貸借対照表　各引当金
　○：一致
　×：不一致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I2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金額：合計 ＝ 
行政コスト計算書 補助金等
　○：一致
　×：不一致</t>
        </r>
      </text>
    </comment>
  </commentList>
</comments>
</file>

<file path=xl/sharedStrings.xml><?xml version="1.0" encoding="utf-8"?>
<sst xmlns="http://schemas.openxmlformats.org/spreadsheetml/2006/main" count="1006" uniqueCount="635">
  <si>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</si>
  <si>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</si>
  <si>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</si>
  <si>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</si>
  <si>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</si>
  <si>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</si>
  <si>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</si>
  <si>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</si>
  <si>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</si>
  <si>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</si>
  <si>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</si>
  <si>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③投資及び出資金の明細</t>
    <phoneticPr fontId="7"/>
  </si>
  <si>
    <t>市場価格のあるもの</t>
    <rPh sb="0" eb="2">
      <t>シジョウ</t>
    </rPh>
    <rPh sb="2" eb="4">
      <t>カカク</t>
    </rPh>
    <phoneticPr fontId="7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</si>
  <si>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</si>
  <si>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</si>
  <si>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</si>
  <si>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</si>
  <si>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</si>
  <si>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7"/>
  </si>
  <si>
    <t>評価差額
（C）－（E)
（F)</t>
    <rPh sb="0" eb="2">
      <t>ヒョウカ</t>
    </rPh>
    <rPh sb="2" eb="4">
      <t>サガク</t>
    </rPh>
    <phoneticPr fontId="7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</si>
  <si>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7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</si>
  <si>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</si>
  <si>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</si>
  <si>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</si>
  <si>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</si>
  <si>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</si>
  <si>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</si>
  <si>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</si>
  <si>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7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</si>
  <si>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7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</si>
  <si>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</si>
  <si>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7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</si>
  <si>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</si>
  <si>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</si>
  <si>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</si>
  <si>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</si>
  <si>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</si>
  <si>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</si>
  <si>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7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</si>
  <si>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7"/>
  </si>
  <si>
    <t>地方公営事業</t>
    <rPh sb="0" eb="2">
      <t>チホウ</t>
    </rPh>
    <rPh sb="2" eb="4">
      <t>コウエイ</t>
    </rPh>
    <rPh sb="4" eb="6">
      <t>ジギョウ</t>
    </rPh>
    <phoneticPr fontId="7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</si>
  <si>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</si>
  <si>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7"/>
  </si>
  <si>
    <t>地方三公社</t>
    <rPh sb="0" eb="2">
      <t>チホウ</t>
    </rPh>
    <rPh sb="2" eb="5">
      <t>サンコウシャ</t>
    </rPh>
    <phoneticPr fontId="7"/>
  </si>
  <si>
    <t>第三セクター等</t>
    <rPh sb="0" eb="1">
      <t>ダイ</t>
    </rPh>
    <rPh sb="1" eb="2">
      <t>サン</t>
    </rPh>
    <rPh sb="6" eb="7">
      <t>ナド</t>
    </rPh>
    <phoneticPr fontId="7"/>
  </si>
  <si>
    <t>その他の貸付金</t>
    <rPh sb="2" eb="3">
      <t>タ</t>
    </rPh>
    <rPh sb="4" eb="7">
      <t>カシツケキン</t>
    </rPh>
    <phoneticPr fontId="7"/>
  </si>
  <si>
    <t>⑤貸付金の明細</t>
    <phoneticPr fontId="7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</si>
  <si>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7"/>
  </si>
  <si>
    <t>⑦未収金の明細</t>
    <rPh sb="1" eb="4">
      <t>ミシュウキン</t>
    </rPh>
    <rPh sb="5" eb="7">
      <t>メイサイ</t>
    </rPh>
    <phoneticPr fontId="7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</si>
  <si>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</si>
  <si>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</si>
  <si>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</si>
  <si>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</si>
  <si>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7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</si>
  <si>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</si>
  <si>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7"/>
  </si>
  <si>
    <t>その他の未収金</t>
    <rPh sb="2" eb="3">
      <t>タ</t>
    </rPh>
    <rPh sb="4" eb="7">
      <t>ミシュウキン</t>
    </rPh>
    <phoneticPr fontId="7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</si>
  <si>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</si>
  <si>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</si>
  <si>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</si>
  <si>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</si>
  <si>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</si>
  <si>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</si>
  <si>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</si>
  <si>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</si>
  <si>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</si>
  <si>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</si>
  <si>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</si>
  <si>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</si>
  <si>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</si>
  <si>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</si>
  <si>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</si>
  <si>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</si>
  <si>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</si>
  <si>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</si>
  <si>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</si>
  <si>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</si>
  <si>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</si>
  <si>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</si>
  <si>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</si>
  <si>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</si>
  <si>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</si>
  <si>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</si>
  <si>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</si>
  <si>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</si>
  <si>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</si>
  <si>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</si>
  <si>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</si>
  <si>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</si>
  <si>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</si>
  <si>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</si>
  <si>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</si>
  <si>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</si>
  <si>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</si>
  <si>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</si>
  <si>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</si>
  <si>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</si>
  <si>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</si>
  <si>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</si>
  <si>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</si>
  <si>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</si>
  <si>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</si>
  <si>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</si>
  <si>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</si>
  <si>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</si>
  <si>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</si>
  <si>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</si>
  <si>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</si>
  <si>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</si>
  <si>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</si>
  <si>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</si>
  <si>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</si>
  <si>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</si>
  <si>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</si>
  <si>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</si>
  <si>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</si>
  <si>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</si>
  <si>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</si>
  <si>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</si>
  <si>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</si>
  <si>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</si>
  <si>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</si>
  <si>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</si>
  <si>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</si>
  <si>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</si>
  <si>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</si>
  <si>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</si>
  <si>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</si>
  <si>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7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</si>
  <si>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7"/>
  </si>
  <si>
    <t>貸借対照表
投資および出資金</t>
    <rPh sb="0" eb="2">
      <t>タイシャク</t>
    </rPh>
    <rPh sb="2" eb="5">
      <t>タイショウヒョウ</t>
    </rPh>
    <rPh sb="6" eb="8">
      <t>トウシ</t>
    </rPh>
    <rPh sb="11" eb="14">
      <t>シュッシキン</t>
    </rPh>
    <phoneticPr fontId="2"/>
  </si>
  <si>
    <t>判定
(貸借対照表
計上額)</t>
    <rPh sb="0" eb="2">
      <t>ハンテイ</t>
    </rPh>
    <phoneticPr fontId="2"/>
  </si>
  <si>
    <t>貸借対照表
長期貸付金</t>
    <rPh sb="0" eb="2">
      <t>タイシャク</t>
    </rPh>
    <rPh sb="2" eb="5">
      <t>タイショウヒョウ</t>
    </rPh>
    <rPh sb="6" eb="8">
      <t>チョウキ</t>
    </rPh>
    <rPh sb="8" eb="10">
      <t>カシツケ</t>
    </rPh>
    <rPh sb="10" eb="11">
      <t>キン</t>
    </rPh>
    <phoneticPr fontId="2"/>
  </si>
  <si>
    <t>判定
(長期貸付金
貸借対照表計上額)</t>
    <rPh sb="0" eb="2">
      <t>ハンテイ</t>
    </rPh>
    <phoneticPr fontId="2"/>
  </si>
  <si>
    <t>判定
(短期貸付金
貸借対照表計上額)</t>
    <rPh sb="0" eb="2">
      <t>ハンテイ</t>
    </rPh>
    <phoneticPr fontId="2"/>
  </si>
  <si>
    <t>貸借対照表
短期貸付金</t>
    <phoneticPr fontId="2"/>
  </si>
  <si>
    <t>貸借対照表
長期延滞債権</t>
    <rPh sb="0" eb="2">
      <t>タイシャク</t>
    </rPh>
    <rPh sb="2" eb="5">
      <t>タイショウヒョウ</t>
    </rPh>
    <phoneticPr fontId="2"/>
  </si>
  <si>
    <t>貸借対照表
未収金</t>
    <rPh sb="0" eb="2">
      <t>タイシャク</t>
    </rPh>
    <rPh sb="2" eb="5">
      <t>タイショウヒョウ</t>
    </rPh>
    <rPh sb="6" eb="9">
      <t>ミシュウキン</t>
    </rPh>
    <phoneticPr fontId="2"/>
  </si>
  <si>
    <t>貸借対照表
固定負債
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2"/>
  </si>
  <si>
    <t>貸借対照表
流動負債
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rPh sb="12" eb="14">
      <t>ネンナイ</t>
    </rPh>
    <rPh sb="14" eb="16">
      <t>ショウカン</t>
    </rPh>
    <rPh sb="16" eb="18">
      <t>ヨテイ</t>
    </rPh>
    <rPh sb="18" eb="21">
      <t>チホウサイ</t>
    </rPh>
    <phoneticPr fontId="2"/>
  </si>
  <si>
    <t>貸借対照表
固定負債 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2"/>
  </si>
  <si>
    <t>貸借対照表
流動負債 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phoneticPr fontId="2"/>
  </si>
  <si>
    <t>貸借対照表
固定負債 地方債 ＋
流動負債 1年内償還予定地方債</t>
    <rPh sb="6" eb="8">
      <t>コテイ</t>
    </rPh>
    <rPh sb="8" eb="10">
      <t>フサイ</t>
    </rPh>
    <rPh sb="11" eb="14">
      <t>チホウサイ</t>
    </rPh>
    <phoneticPr fontId="2"/>
  </si>
  <si>
    <t>判定
(地方債残高)</t>
    <rPh sb="0" eb="2">
      <t>ハンテイ</t>
    </rPh>
    <phoneticPr fontId="2"/>
  </si>
  <si>
    <t>判定
(本年度末残高)</t>
    <rPh sb="0" eb="2">
      <t>ハンテイ</t>
    </rPh>
    <phoneticPr fontId="2"/>
  </si>
  <si>
    <t>行政コスト計算書
補助金等</t>
    <rPh sb="0" eb="2">
      <t>ギョウセイ</t>
    </rPh>
    <rPh sb="5" eb="8">
      <t>ケイサンショ</t>
    </rPh>
    <rPh sb="9" eb="12">
      <t>ホジョキン</t>
    </rPh>
    <rPh sb="12" eb="13">
      <t>ナド</t>
    </rPh>
    <phoneticPr fontId="2"/>
  </si>
  <si>
    <t>判定
(金額)</t>
    <rPh sb="0" eb="2">
      <t>ハンテイ</t>
    </rPh>
    <rPh sb="4" eb="6">
      <t>キンガク</t>
    </rPh>
    <phoneticPr fontId="2"/>
  </si>
  <si>
    <t>純資産変動計算書
財源</t>
    <rPh sb="0" eb="3">
      <t>ジュンシサン</t>
    </rPh>
    <rPh sb="3" eb="5">
      <t>ヘンドウ</t>
    </rPh>
    <rPh sb="5" eb="8">
      <t>ケイサンショ</t>
    </rPh>
    <rPh sb="9" eb="11">
      <t>ザイゲン</t>
    </rPh>
    <phoneticPr fontId="2"/>
  </si>
  <si>
    <t>判定
(一般会計
金額)</t>
    <rPh sb="0" eb="2">
      <t>ハンテイ</t>
    </rPh>
    <rPh sb="4" eb="6">
      <t>イッパン</t>
    </rPh>
    <rPh sb="6" eb="8">
      <t>カイケイ</t>
    </rPh>
    <rPh sb="9" eb="11">
      <t>キンガク</t>
    </rPh>
    <phoneticPr fontId="2"/>
  </si>
  <si>
    <t>純資産変動計算書
税収等</t>
    <rPh sb="0" eb="3">
      <t>ジュンシサン</t>
    </rPh>
    <rPh sb="3" eb="5">
      <t>ヘンドウ</t>
    </rPh>
    <rPh sb="5" eb="8">
      <t>ケイサンショ</t>
    </rPh>
    <phoneticPr fontId="2"/>
  </si>
  <si>
    <t>判定
(税収等
金額)</t>
    <rPh sb="0" eb="2">
      <t>ハンテイ</t>
    </rPh>
    <rPh sb="4" eb="6">
      <t>ゼイシュウ</t>
    </rPh>
    <rPh sb="6" eb="7">
      <t>トウ</t>
    </rPh>
    <rPh sb="8" eb="10">
      <t>キンガク</t>
    </rPh>
    <phoneticPr fontId="2"/>
  </si>
  <si>
    <t>判定
(国県等補助金
金額)</t>
    <rPh sb="0" eb="2">
      <t>ハンテイ</t>
    </rPh>
    <rPh sb="4" eb="5">
      <t>クニ</t>
    </rPh>
    <rPh sb="5" eb="7">
      <t>ケンナド</t>
    </rPh>
    <rPh sb="7" eb="10">
      <t>ホジョキン</t>
    </rPh>
    <rPh sb="11" eb="13">
      <t>キンガク</t>
    </rPh>
    <phoneticPr fontId="2"/>
  </si>
  <si>
    <t>純資産変動計算書
国県等補助金</t>
    <rPh sb="0" eb="3">
      <t>ジュンシサン</t>
    </rPh>
    <rPh sb="3" eb="5">
      <t>ヘンドウ</t>
    </rPh>
    <rPh sb="5" eb="8">
      <t>ケイサンショ</t>
    </rPh>
    <rPh sb="9" eb="10">
      <t>コク</t>
    </rPh>
    <rPh sb="10" eb="12">
      <t>ケンナド</t>
    </rPh>
    <rPh sb="12" eb="15">
      <t>ホジョキン</t>
    </rPh>
    <phoneticPr fontId="2"/>
  </si>
  <si>
    <t>純資産変動計算書
純行政コストの合計</t>
    <rPh sb="0" eb="3">
      <t>ジュンシサン</t>
    </rPh>
    <rPh sb="3" eb="5">
      <t>ヘンドウ</t>
    </rPh>
    <rPh sb="5" eb="8">
      <t>ケイサンショ</t>
    </rPh>
    <rPh sb="9" eb="10">
      <t>ジュン</t>
    </rPh>
    <rPh sb="10" eb="12">
      <t>ギョウセイ</t>
    </rPh>
    <rPh sb="16" eb="18">
      <t>ゴウケイ</t>
    </rPh>
    <phoneticPr fontId="2"/>
  </si>
  <si>
    <t>純資産変動計算書
有形固定資産等の増加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2"/>
  </si>
  <si>
    <t>純資産変動計算書
貸付金・基金等の増加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2"/>
  </si>
  <si>
    <t>純資産変動計算書
その他の合計</t>
    <rPh sb="0" eb="3">
      <t>ジュンシサン</t>
    </rPh>
    <rPh sb="3" eb="5">
      <t>ヘンドウ</t>
    </rPh>
    <rPh sb="5" eb="8">
      <t>ケイサンショ</t>
    </rPh>
    <rPh sb="11" eb="12">
      <t>タ</t>
    </rPh>
    <rPh sb="13" eb="15">
      <t>ゴウケイ</t>
    </rPh>
    <phoneticPr fontId="2"/>
  </si>
  <si>
    <t>判定
(貸借対照表計上額)</t>
    <rPh sb="0" eb="2">
      <t>ハンテイ</t>
    </rPh>
    <phoneticPr fontId="2"/>
  </si>
  <si>
    <t>判定
(地方債残高)</t>
    <rPh sb="0" eb="2">
      <t>ハンテイ</t>
    </rPh>
    <rPh sb="4" eb="7">
      <t>チホウサイ</t>
    </rPh>
    <rPh sb="7" eb="9">
      <t>ザンダカ</t>
    </rPh>
    <phoneticPr fontId="2"/>
  </si>
  <si>
    <t>判定
(うち1年内
償還予定)</t>
    <rPh sb="0" eb="2">
      <t>ハンテイ</t>
    </rPh>
    <rPh sb="7" eb="9">
      <t>ネンナイ</t>
    </rPh>
    <rPh sb="10" eb="12">
      <t>ショウカン</t>
    </rPh>
    <rPh sb="12" eb="14">
      <t>ヨテイ</t>
    </rPh>
    <phoneticPr fontId="2"/>
  </si>
  <si>
    <t>４．資金収支計算書の内容に関する明細</t>
    <phoneticPr fontId="2"/>
  </si>
  <si>
    <t>（単位：円）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</si>
  <si>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</si>
  <si>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</si>
  <si>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</si>
  <si>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</si>
  <si>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貸借対照表
固定資産　基金</t>
    <rPh sb="0" eb="2">
      <t>タイシャク</t>
    </rPh>
    <rPh sb="2" eb="5">
      <t>タイショウヒョウ</t>
    </rPh>
    <rPh sb="6" eb="8">
      <t>コテイ</t>
    </rPh>
    <rPh sb="8" eb="10">
      <t>シサン</t>
    </rPh>
    <rPh sb="11" eb="13">
      <t>キキン</t>
    </rPh>
    <phoneticPr fontId="2"/>
  </si>
  <si>
    <t>貸借対照表
流動資産　基金</t>
    <rPh sb="0" eb="2">
      <t>タイシャク</t>
    </rPh>
    <rPh sb="2" eb="5">
      <t>タイショウヒョウ</t>
    </rPh>
    <rPh sb="6" eb="8">
      <t>リュウドウ</t>
    </rPh>
    <rPh sb="8" eb="10">
      <t>シサン</t>
    </rPh>
    <rPh sb="11" eb="13">
      <t>キキン</t>
    </rPh>
    <phoneticPr fontId="2"/>
  </si>
  <si>
    <t>判定</t>
    <rPh sb="0" eb="2">
      <t>ハンテイ</t>
    </rPh>
    <phoneticPr fontId="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</si>
  <si>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</si>
  <si>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貸借対照表
基金合計</t>
    <rPh sb="0" eb="2">
      <t>タイシャク</t>
    </rPh>
    <rPh sb="2" eb="5">
      <t>タイショウヒョウ</t>
    </rPh>
    <rPh sb="6" eb="8">
      <t>キキン</t>
    </rPh>
    <rPh sb="8" eb="10">
      <t>ゴウケイ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</si>
  <si>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</si>
  <si>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</si>
  <si>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</si>
  <si>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流動資産</t>
    <rPh sb="0" eb="2">
      <t>リュウドウ</t>
    </rPh>
    <rPh sb="2" eb="4">
      <t>シサン</t>
    </rPh>
    <phoneticPr fontId="2"/>
  </si>
  <si>
    <t>固定負債</t>
    <rPh sb="0" eb="2">
      <t>コテイ</t>
    </rPh>
    <rPh sb="2" eb="4">
      <t>フサイ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</si>
  <si>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</si>
  <si>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</si>
  <si>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流動負債</t>
    <rPh sb="0" eb="2">
      <t>リュウドウ</t>
    </rPh>
    <rPh sb="2" eb="4">
      <t>フサイ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</si>
  <si>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</si>
  <si>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貸借対照表
各引当金　金額</t>
    <rPh sb="0" eb="2">
      <t>タイシャク</t>
    </rPh>
    <rPh sb="2" eb="5">
      <t>タイショウヒョウ</t>
    </rPh>
    <rPh sb="6" eb="7">
      <t>カク</t>
    </rPh>
    <rPh sb="7" eb="9">
      <t>ヒキアテ</t>
    </rPh>
    <rPh sb="9" eb="10">
      <t>キン</t>
    </rPh>
    <rPh sb="11" eb="13">
      <t>キンガク</t>
    </rPh>
    <phoneticPr fontId="2"/>
  </si>
  <si>
    <t>資金収支計算書
本年度末資金残高</t>
    <rPh sb="0" eb="2">
      <t>シキン</t>
    </rPh>
    <rPh sb="2" eb="4">
      <t>シュウシ</t>
    </rPh>
    <rPh sb="4" eb="7">
      <t>ケイサンショ</t>
    </rPh>
    <rPh sb="8" eb="11">
      <t>ホンネンド</t>
    </rPh>
    <rPh sb="11" eb="12">
      <t>マツ</t>
    </rPh>
    <rPh sb="12" eb="14">
      <t>シキン</t>
    </rPh>
    <rPh sb="14" eb="16">
      <t>ザンダカ</t>
    </rPh>
    <phoneticPr fontId="2"/>
  </si>
  <si>
    <t>判定
（本年度末残高）</t>
    <rPh sb="0" eb="2">
      <t>ハンテイ</t>
    </rPh>
    <rPh sb="4" eb="5">
      <t>ホン</t>
    </rPh>
    <rPh sb="5" eb="8">
      <t>ネンドマツ</t>
    </rPh>
    <rPh sb="8" eb="10">
      <t>ザンダカ</t>
    </rPh>
    <phoneticPr fontId="2"/>
  </si>
  <si>
    <t>合計行開始</t>
  </si>
  <si>
    <t>合計行開始</t>
    <phoneticPr fontId="2"/>
  </si>
  <si>
    <t>合計行終了</t>
    <rPh sb="3" eb="5">
      <t>シュウリョウ</t>
    </rPh>
    <phoneticPr fontId="2"/>
  </si>
  <si>
    <t>合計行終了</t>
    <rPh sb="3" eb="5">
      <t>シュウリョウ</t>
    </rPh>
    <phoneticPr fontId="2"/>
  </si>
  <si>
    <t>合計行開始</t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</si>
  <si>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</si>
  <si>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</si>
  <si>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</si>
  <si>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</si>
  <si>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7"/>
  </si>
  <si>
    <t>（１）補助金等の明細</t>
    <rPh sb="3" eb="7">
      <t>ホジョキンナド</t>
    </rPh>
    <rPh sb="8" eb="10">
      <t>メイサイ</t>
    </rPh>
    <phoneticPr fontId="27"/>
  </si>
  <si>
    <t>区分</t>
    <rPh sb="0" eb="2">
      <t>クブン</t>
    </rPh>
    <phoneticPr fontId="27"/>
  </si>
  <si>
    <t>名称</t>
    <rPh sb="0" eb="2">
      <t>メイショウ</t>
    </rPh>
    <phoneticPr fontId="27"/>
  </si>
  <si>
    <t>相手先</t>
    <rPh sb="0" eb="3">
      <t>アイテサキ</t>
    </rPh>
    <phoneticPr fontId="27"/>
  </si>
  <si>
    <t>金額</t>
    <rPh sb="0" eb="2">
      <t>キンガク</t>
    </rPh>
    <phoneticPr fontId="27"/>
  </si>
  <si>
    <t>支出目的</t>
    <rPh sb="0" eb="2">
      <t>シシュツ</t>
    </rPh>
    <rPh sb="2" eb="4">
      <t>モクテキ</t>
    </rPh>
    <phoneticPr fontId="27"/>
  </si>
  <si>
    <t>計</t>
    <rPh sb="0" eb="1">
      <t>ケイ</t>
    </rPh>
    <phoneticPr fontId="27"/>
  </si>
  <si>
    <t>合計</t>
    <rPh sb="0" eb="2">
      <t>ゴウケイ</t>
    </rPh>
    <phoneticPr fontId="27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</si>
  <si>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</si>
  <si>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</si>
  <si>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</si>
  <si>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</si>
  <si>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（単位：円）</t>
    <rPh sb="1" eb="3">
      <t>タンイ</t>
    </rPh>
    <rPh sb="4" eb="5">
      <t>エン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</si>
  <si>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</si>
  <si>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rPh sb="1" eb="3">
      <t>タンイ</t>
    </rPh>
    <rPh sb="4" eb="5">
      <t>エン</t>
    </rPh>
    <phoneticPr fontId="2"/>
  </si>
  <si>
    <t>（単位：円）</t>
    <rPh sb="4" eb="5">
      <t>エン</t>
    </rPh>
    <phoneticPr fontId="2"/>
  </si>
  <si>
    <t>―</t>
  </si>
  <si>
    <t>―</t>
    <phoneticPr fontId="2"/>
  </si>
  <si>
    <t>-</t>
    <phoneticPr fontId="2"/>
  </si>
  <si>
    <t>-</t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</si>
  <si>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</si>
  <si>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</si>
  <si>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</si>
  <si>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ふるさとづくり推進基金</t>
    <rPh sb="7" eb="9">
      <t>スイシン</t>
    </rPh>
    <rPh sb="9" eb="11">
      <t>キキン</t>
    </rPh>
    <phoneticPr fontId="2"/>
  </si>
  <si>
    <t>ふるさと創生基金</t>
    <rPh sb="4" eb="6">
      <t>ソウセイ</t>
    </rPh>
    <rPh sb="6" eb="8">
      <t>キキン</t>
    </rPh>
    <phoneticPr fontId="2"/>
  </si>
  <si>
    <t>地域福祉振興基金</t>
    <rPh sb="0" eb="2">
      <t>チイキ</t>
    </rPh>
    <rPh sb="2" eb="4">
      <t>フクシ</t>
    </rPh>
    <rPh sb="4" eb="6">
      <t>シンコウ</t>
    </rPh>
    <rPh sb="6" eb="8">
      <t>キキン</t>
    </rPh>
    <phoneticPr fontId="2"/>
  </si>
  <si>
    <t>高額医療費貸付基金</t>
    <rPh sb="0" eb="2">
      <t>コウガク</t>
    </rPh>
    <rPh sb="2" eb="5">
      <t>イリョウヒ</t>
    </rPh>
    <rPh sb="5" eb="7">
      <t>カシツケ</t>
    </rPh>
    <rPh sb="7" eb="9">
      <t>キキン</t>
    </rPh>
    <phoneticPr fontId="2"/>
  </si>
  <si>
    <t>ふるさと応援基金</t>
    <rPh sb="4" eb="6">
      <t>オウエン</t>
    </rPh>
    <rPh sb="6" eb="8">
      <t>キキン</t>
    </rPh>
    <phoneticPr fontId="2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</si>
  <si>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2"/>
  </si>
  <si>
    <t>万場診療所整備運営基金</t>
    <rPh sb="0" eb="2">
      <t>マンバ</t>
    </rPh>
    <rPh sb="2" eb="4">
      <t>シンリョウ</t>
    </rPh>
    <rPh sb="4" eb="5">
      <t>ジョ</t>
    </rPh>
    <rPh sb="5" eb="7">
      <t>セイビ</t>
    </rPh>
    <rPh sb="7" eb="9">
      <t>ウンエイ</t>
    </rPh>
    <rPh sb="9" eb="11">
      <t>キキン</t>
    </rPh>
    <phoneticPr fontId="2"/>
  </si>
  <si>
    <t>*出力条件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</si>
  <si>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</si>
  <si>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</si>
  <si>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</si>
  <si>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</si>
  <si>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</si>
  <si>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</si>
  <si>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</si>
  <si>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</si>
  <si>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</si>
  <si>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</si>
  <si>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</si>
  <si>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</si>
  <si>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</si>
  <si>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</si>
  <si>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</si>
  <si>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</si>
  <si>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</si>
  <si>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</si>
  <si>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</si>
  <si>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</si>
  <si>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</si>
  <si>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</si>
  <si>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</si>
  <si>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</si>
  <si>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</si>
  <si>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</si>
  <si>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</si>
  <si>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</si>
  <si>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</si>
  <si>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</si>
  <si>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</si>
  <si>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</si>
  <si>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</si>
  <si>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</si>
  <si>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</si>
  <si>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</si>
  <si>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</si>
  <si>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</si>
  <si>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</si>
  <si>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</si>
  <si>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</si>
  <si>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</si>
  <si>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</si>
  <si>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</si>
  <si>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</si>
  <si>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</si>
  <si>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</si>
  <si>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</si>
  <si>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</si>
  <si>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</si>
  <si>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</si>
  <si>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</si>
  <si>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</si>
  <si>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</si>
  <si>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</si>
  <si>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</si>
  <si>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</si>
  <si>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</si>
  <si>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</si>
  <si>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</si>
  <si>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</si>
  <si>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</si>
  <si>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</si>
  <si>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</si>
  <si>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</si>
  <si>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</si>
  <si>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</si>
  <si>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</si>
  <si>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</si>
  <si>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</si>
  <si>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</si>
  <si>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</si>
  <si>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</si>
  <si>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</si>
  <si>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</si>
  <si>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</si>
  <si>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</si>
  <si>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</si>
  <si>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</si>
  <si>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</si>
  <si>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</si>
  <si>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</si>
  <si>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</si>
  <si>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</si>
  <si>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</si>
  <si>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</si>
  <si>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</si>
  <si>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</si>
  <si>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</si>
  <si>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</si>
  <si>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</si>
  <si>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</si>
  <si>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</si>
  <si>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</si>
  <si>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</si>
  <si>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</si>
  <si>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</si>
  <si>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</si>
  <si>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</si>
  <si>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</si>
  <si>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</si>
  <si>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</si>
  <si>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</si>
  <si>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</si>
  <si>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</si>
  <si>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</si>
  <si>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</si>
  <si>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</si>
  <si>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</si>
  <si>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</si>
  <si>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</si>
  <si>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</si>
  <si>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</si>
  <si>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</si>
  <si>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</si>
  <si>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</si>
  <si>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</si>
  <si>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</si>
  <si>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</si>
  <si>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</si>
  <si>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</si>
  <si>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</si>
  <si>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</si>
  <si>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</si>
  <si>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</si>
  <si>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</si>
  <si>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</si>
  <si>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</si>
  <si>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</si>
  <si>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</si>
  <si>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</si>
  <si>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</si>
  <si>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</si>
  <si>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</si>
  <si>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</si>
  <si>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</si>
  <si>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</si>
  <si>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</si>
  <si>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</si>
  <si>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</si>
  <si>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</si>
  <si>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</si>
  <si>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</si>
  <si>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</si>
  <si>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</si>
  <si>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</si>
  <si>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</si>
  <si>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</si>
  <si>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</si>
  <si>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</si>
  <si>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</si>
  <si>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</si>
  <si>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</si>
  <si>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</si>
  <si>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</si>
  <si>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</si>
  <si>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</si>
  <si>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</si>
  <si>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</si>
  <si>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</si>
  <si>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</si>
  <si>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</si>
  <si>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</si>
  <si>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</si>
  <si>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</si>
  <si>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</si>
  <si>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</si>
  <si>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</si>
  <si>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</si>
  <si>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</si>
  <si>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</si>
  <si>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</si>
  <si>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</si>
  <si>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</si>
  <si>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</si>
  <si>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</si>
  <si>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</si>
  <si>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</si>
  <si>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</si>
  <si>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</si>
  <si>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</si>
  <si>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</si>
  <si>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</si>
  <si>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</si>
  <si>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</si>
  <si>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</si>
  <si>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</si>
  <si>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</si>
  <si>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</si>
  <si>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</si>
  <si>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</si>
  <si>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</si>
  <si>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</si>
  <si>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</si>
  <si>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</si>
  <si>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</si>
  <si>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</si>
  <si>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</si>
  <si>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</si>
  <si>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</si>
  <si>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</si>
  <si>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</si>
  <si>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</si>
  <si>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</si>
  <si>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</si>
  <si>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</si>
  <si>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</si>
  <si>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</si>
  <si>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</si>
  <si>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</si>
  <si>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</si>
  <si>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</si>
  <si>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</si>
  <si>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</si>
  <si>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</si>
  <si>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</si>
  <si>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</si>
  <si>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</si>
  <si>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</si>
  <si>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</si>
  <si>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</si>
  <si>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</si>
  <si>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</si>
  <si>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</si>
  <si>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</si>
  <si>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</si>
  <si>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</si>
  <si>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</si>
  <si>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</si>
  <si>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</si>
  <si>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</si>
  <si>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</si>
  <si>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</si>
  <si>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</si>
  <si>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</si>
  <si>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</si>
  <si>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</si>
  <si>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</si>
  <si>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</si>
  <si>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</si>
  <si>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</si>
  <si>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</si>
  <si>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</si>
  <si>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</si>
  <si>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</si>
  <si>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</si>
  <si>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</si>
  <si>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</si>
  <si>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</si>
  <si>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</si>
  <si>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</si>
  <si>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</si>
  <si>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</si>
  <si>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</si>
  <si>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</si>
  <si>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</si>
  <si>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</si>
  <si>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</si>
  <si>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</si>
  <si>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</si>
  <si>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</si>
  <si>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</si>
  <si>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</si>
  <si>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</si>
  <si>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</si>
  <si>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</si>
  <si>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</si>
  <si>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</si>
  <si>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</si>
  <si>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</si>
  <si>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</si>
  <si>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</si>
  <si>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</si>
  <si>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</si>
  <si>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</si>
  <si>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</si>
  <si>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</si>
  <si>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</si>
  <si>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</si>
  <si>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</si>
  <si>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</si>
  <si>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</si>
  <si>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</si>
  <si>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</si>
  <si>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</si>
  <si>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</si>
  <si>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</si>
  <si>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</si>
  <si>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</si>
  <si>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</si>
  <si>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</si>
  <si>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</si>
  <si>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</si>
  <si>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</si>
  <si>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</si>
  <si>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</si>
  <si>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</si>
  <si>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</si>
  <si>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</si>
  <si>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</si>
  <si>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</si>
  <si>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</si>
  <si>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</si>
  <si>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</si>
  <si>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</si>
  <si>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</si>
  <si>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</si>
  <si>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</si>
  <si>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</si>
  <si>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</si>
  <si>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</si>
  <si>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</si>
  <si>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</si>
  <si>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</si>
  <si>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</si>
  <si>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</si>
  <si>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</si>
  <si>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</si>
  <si>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</si>
  <si>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</si>
  <si>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</si>
  <si>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</si>
  <si>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</si>
  <si>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</si>
  <si>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</si>
  <si>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</si>
  <si>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</si>
  <si>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</si>
  <si>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</si>
  <si>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</si>
  <si>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</si>
  <si>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</si>
  <si>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</si>
  <si>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</si>
  <si>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</si>
  <si>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</si>
  <si>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</si>
  <si>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</si>
  <si>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</si>
  <si>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</si>
  <si>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</si>
  <si>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</si>
  <si>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</si>
  <si>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神流振興合同会社</t>
    <rPh sb="0" eb="2">
      <t>カンナ</t>
    </rPh>
    <rPh sb="2" eb="4">
      <t>シンコウ</t>
    </rPh>
    <rPh sb="4" eb="6">
      <t>ゴウドウ</t>
    </rPh>
    <rPh sb="6" eb="8">
      <t>カイシャ</t>
    </rPh>
    <phoneticPr fontId="2"/>
  </si>
  <si>
    <t>群馬県農業後継者育成基金</t>
    <rPh sb="0" eb="3">
      <t>グンマケン</t>
    </rPh>
    <rPh sb="3" eb="5">
      <t>ノウギョウ</t>
    </rPh>
    <rPh sb="5" eb="8">
      <t>コウケイシャ</t>
    </rPh>
    <rPh sb="8" eb="10">
      <t>イクセイ</t>
    </rPh>
    <rPh sb="10" eb="12">
      <t>キキン</t>
    </rPh>
    <phoneticPr fontId="2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</si>
  <si>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2"/>
  </si>
  <si>
    <t>群馬県スポーツ協会</t>
    <rPh sb="0" eb="3">
      <t>グンマケン</t>
    </rPh>
    <rPh sb="7" eb="9">
      <t>キョウカイ</t>
    </rPh>
    <phoneticPr fontId="2"/>
  </si>
  <si>
    <t>ぐんま腎臓バンク</t>
    <rPh sb="3" eb="5">
      <t>ジンゾウ</t>
    </rPh>
    <phoneticPr fontId="2"/>
  </si>
  <si>
    <t>群馬県森林組合作業班員等雇用安定基金</t>
    <rPh sb="0" eb="3">
      <t>グンマケン</t>
    </rPh>
    <rPh sb="3" eb="5">
      <t>シンリン</t>
    </rPh>
    <rPh sb="5" eb="7">
      <t>クミアイ</t>
    </rPh>
    <rPh sb="7" eb="9">
      <t>サギョウ</t>
    </rPh>
    <rPh sb="9" eb="11">
      <t>ハンイン</t>
    </rPh>
    <rPh sb="11" eb="12">
      <t>トウ</t>
    </rPh>
    <rPh sb="12" eb="14">
      <t>コヨウ</t>
    </rPh>
    <rPh sb="14" eb="16">
      <t>アンテイ</t>
    </rPh>
    <rPh sb="16" eb="18">
      <t>キキン</t>
    </rPh>
    <phoneticPr fontId="2"/>
  </si>
  <si>
    <t>群馬県蚕糸振興協会基金</t>
    <rPh sb="0" eb="3">
      <t>グンマケン</t>
    </rPh>
    <rPh sb="3" eb="4">
      <t>カイコ</t>
    </rPh>
    <rPh sb="4" eb="5">
      <t>イト</t>
    </rPh>
    <rPh sb="5" eb="7">
      <t>シンコウ</t>
    </rPh>
    <rPh sb="7" eb="9">
      <t>キョウカイ</t>
    </rPh>
    <rPh sb="9" eb="11">
      <t>キキン</t>
    </rPh>
    <phoneticPr fontId="2"/>
  </si>
  <si>
    <t>群馬県消防協会</t>
    <rPh sb="0" eb="3">
      <t>グンマケン</t>
    </rPh>
    <rPh sb="3" eb="5">
      <t>ショウボウ</t>
    </rPh>
    <rPh sb="5" eb="7">
      <t>キョウカイ</t>
    </rPh>
    <phoneticPr fontId="2"/>
  </si>
  <si>
    <t>群馬県長寿社会づくり財団</t>
    <rPh sb="0" eb="3">
      <t>グンマケン</t>
    </rPh>
    <rPh sb="3" eb="5">
      <t>チョウジュ</t>
    </rPh>
    <rPh sb="5" eb="7">
      <t>シャカイ</t>
    </rPh>
    <rPh sb="10" eb="12">
      <t>ザイダン</t>
    </rPh>
    <phoneticPr fontId="2"/>
  </si>
  <si>
    <t>神流川森林組合</t>
    <rPh sb="0" eb="2">
      <t>カンナ</t>
    </rPh>
    <rPh sb="2" eb="3">
      <t>ガワ</t>
    </rPh>
    <rPh sb="3" eb="5">
      <t>シンリン</t>
    </rPh>
    <rPh sb="5" eb="7">
      <t>クミアイ</t>
    </rPh>
    <phoneticPr fontId="2"/>
  </si>
  <si>
    <t>群馬県価格安定業務運営基金</t>
    <rPh sb="0" eb="3">
      <t>グンマケン</t>
    </rPh>
    <rPh sb="3" eb="5">
      <t>カカク</t>
    </rPh>
    <rPh sb="5" eb="7">
      <t>アンテイ</t>
    </rPh>
    <rPh sb="7" eb="9">
      <t>ギョウム</t>
    </rPh>
    <rPh sb="9" eb="11">
      <t>ウンエイ</t>
    </rPh>
    <rPh sb="11" eb="13">
      <t>キキン</t>
    </rPh>
    <phoneticPr fontId="2"/>
  </si>
  <si>
    <t>群馬県農業信用基金協会</t>
    <rPh sb="0" eb="3">
      <t>グンマケン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</si>
  <si>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</si>
  <si>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</si>
  <si>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</si>
  <si>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議会事務局</t>
    <rPh sb="0" eb="2">
      <t>ギカイ</t>
    </rPh>
    <rPh sb="2" eb="5">
      <t>ジムキョク</t>
    </rPh>
    <phoneticPr fontId="2"/>
  </si>
  <si>
    <t>総務課</t>
    <rPh sb="0" eb="3">
      <t>ソウムカ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</si>
  <si>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</si>
  <si>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産業建設課</t>
    <rPh sb="0" eb="2">
      <t>サンギョウ</t>
    </rPh>
    <rPh sb="2" eb="5">
      <t>ケンセツカ</t>
    </rPh>
    <phoneticPr fontId="2"/>
  </si>
  <si>
    <t>保健福祉課</t>
    <rPh sb="0" eb="2">
      <t>ホケン</t>
    </rPh>
    <rPh sb="2" eb="5">
      <t>フクシカ</t>
    </rPh>
    <phoneticPr fontId="2"/>
  </si>
  <si>
    <t>教育委員会・学校等</t>
    <rPh sb="0" eb="2">
      <t>キョウイク</t>
    </rPh>
    <rPh sb="2" eb="5">
      <t>イインカイ</t>
    </rPh>
    <rPh sb="6" eb="8">
      <t>ガッコウ</t>
    </rPh>
    <rPh sb="8" eb="9">
      <t>トウ</t>
    </rPh>
    <phoneticPr fontId="2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</si>
  <si>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</si>
  <si>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</si>
  <si>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</si>
  <si>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</si>
  <si>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*会計年度 ： H29</t>
  </si>
  <si>
    <t>（平成３０年３月３１日現在）</t>
  </si>
  <si>
    <t>-</t>
    <phoneticPr fontId="27"/>
  </si>
  <si>
    <t>自　平成２９年４月１日　</t>
    <phoneticPr fontId="2"/>
  </si>
  <si>
    <t>至　平成３０年３月３１日</t>
    <phoneticPr fontId="2"/>
  </si>
  <si>
    <t>自　平成２９年４月１日　</t>
    <phoneticPr fontId="2"/>
  </si>
  <si>
    <t>至　平成３０年３月３１日</t>
    <phoneticPr fontId="2"/>
  </si>
  <si>
    <t>-</t>
    <phoneticPr fontId="2"/>
  </si>
  <si>
    <t>ｹｰﾌﾞﾙﾃﾚﾋﾞ使用料</t>
    <rPh sb="9" eb="12">
      <t>シヨウリョウ</t>
    </rPh>
    <phoneticPr fontId="2"/>
  </si>
  <si>
    <t>ｲﾝﾀｰﾈｯﾄ使用料</t>
    <rPh sb="7" eb="10">
      <t>シヨウリョウ</t>
    </rPh>
    <phoneticPr fontId="2"/>
  </si>
  <si>
    <t>神流町議会議長　外</t>
    <rPh sb="0" eb="3">
      <t>カンナマチ</t>
    </rPh>
    <rPh sb="3" eb="5">
      <t>ギカイ</t>
    </rPh>
    <rPh sb="5" eb="7">
      <t>ギチョウ</t>
    </rPh>
    <rPh sb="8" eb="9">
      <t>ソト</t>
    </rPh>
    <phoneticPr fontId="2"/>
  </si>
  <si>
    <t>神流町区長会　外</t>
    <rPh sb="0" eb="3">
      <t>カンナマチ</t>
    </rPh>
    <rPh sb="3" eb="5">
      <t>クチョウ</t>
    </rPh>
    <rPh sb="5" eb="6">
      <t>カイ</t>
    </rPh>
    <rPh sb="7" eb="8">
      <t>ソト</t>
    </rPh>
    <phoneticPr fontId="2"/>
  </si>
  <si>
    <t>群馬戸籍住民基本台帳事務協議会　外</t>
    <rPh sb="0" eb="2">
      <t>グンマ</t>
    </rPh>
    <rPh sb="2" eb="4">
      <t>コセキ</t>
    </rPh>
    <rPh sb="4" eb="6">
      <t>ジュウミン</t>
    </rPh>
    <rPh sb="6" eb="8">
      <t>キホン</t>
    </rPh>
    <rPh sb="8" eb="10">
      <t>ダイチョウ</t>
    </rPh>
    <rPh sb="10" eb="12">
      <t>ジム</t>
    </rPh>
    <rPh sb="12" eb="15">
      <t>キョウギカイ</t>
    </rPh>
    <rPh sb="16" eb="17">
      <t>ソト</t>
    </rPh>
    <phoneticPr fontId="2"/>
  </si>
  <si>
    <t>多野藤岡医療事務市町村組合　外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rPh sb="14" eb="15">
      <t>ソト</t>
    </rPh>
    <phoneticPr fontId="2"/>
  </si>
  <si>
    <t>神流ﾏｳﾝﾃﾝﾗﾝｱﾝﾄﾞｳｫｰｸ実行委員会　外</t>
    <rPh sb="0" eb="2">
      <t>カンナ</t>
    </rPh>
    <rPh sb="17" eb="19">
      <t>ジッコウ</t>
    </rPh>
    <rPh sb="19" eb="22">
      <t>イインカイ</t>
    </rPh>
    <rPh sb="23" eb="24">
      <t>ソト</t>
    </rPh>
    <phoneticPr fontId="2"/>
  </si>
  <si>
    <t>群馬県へき地教育研究連盟　外</t>
    <rPh sb="0" eb="3">
      <t>グンマケン</t>
    </rPh>
    <rPh sb="5" eb="6">
      <t>チ</t>
    </rPh>
    <rPh sb="6" eb="8">
      <t>キョウイク</t>
    </rPh>
    <rPh sb="8" eb="10">
      <t>ケンキュウ</t>
    </rPh>
    <rPh sb="10" eb="12">
      <t>レンメイ</t>
    </rPh>
    <rPh sb="13" eb="14">
      <t>ソト</t>
    </rPh>
    <phoneticPr fontId="2"/>
  </si>
  <si>
    <t>一般社団法人　藤岡多野医師会　外</t>
    <rPh sb="0" eb="2">
      <t>イッパン</t>
    </rPh>
    <rPh sb="2" eb="4">
      <t>シャダン</t>
    </rPh>
    <rPh sb="4" eb="6">
      <t>ホウジン</t>
    </rPh>
    <rPh sb="7" eb="9">
      <t>フジオカ</t>
    </rPh>
    <rPh sb="9" eb="11">
      <t>タノ</t>
    </rPh>
    <rPh sb="11" eb="14">
      <t>イシカイ</t>
    </rPh>
    <rPh sb="15" eb="16">
      <t>ソト</t>
    </rPh>
    <phoneticPr fontId="2"/>
  </si>
  <si>
    <t>群馬県博物館連絡協議会</t>
    <rPh sb="0" eb="3">
      <t>グンマケン</t>
    </rPh>
    <rPh sb="3" eb="6">
      <t>ハクブツカン</t>
    </rPh>
    <rPh sb="6" eb="8">
      <t>レンラク</t>
    </rPh>
    <rPh sb="8" eb="11">
      <t>キョウギカイ</t>
    </rPh>
    <phoneticPr fontId="2"/>
  </si>
  <si>
    <t>万場診療所特別会計</t>
    <rPh sb="0" eb="2">
      <t>マンバ</t>
    </rPh>
    <rPh sb="2" eb="5">
      <t>シンリョウジョ</t>
    </rPh>
    <rPh sb="5" eb="7">
      <t>トクベツ</t>
    </rPh>
    <rPh sb="7" eb="9">
      <t>カイケイ</t>
    </rPh>
    <phoneticPr fontId="2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</si>
  <si>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2"/>
  </si>
  <si>
    <t>負担金</t>
    <rPh sb="0" eb="3">
      <t>フタンキン</t>
    </rPh>
    <phoneticPr fontId="2"/>
  </si>
  <si>
    <t>支援金・補助金等</t>
    <rPh sb="0" eb="3">
      <t>シエンキン</t>
    </rPh>
    <rPh sb="4" eb="7">
      <t>ホジョキン</t>
    </rPh>
    <rPh sb="7" eb="8">
      <t>トウ</t>
    </rPh>
    <phoneticPr fontId="2"/>
  </si>
  <si>
    <t>会費・負担金</t>
    <rPh sb="0" eb="2">
      <t>カイヒ</t>
    </rPh>
    <rPh sb="3" eb="6">
      <t>フタンキン</t>
    </rPh>
    <phoneticPr fontId="2"/>
  </si>
  <si>
    <t>補助金・負担金等</t>
    <rPh sb="0" eb="3">
      <t>ホジョキン</t>
    </rPh>
    <rPh sb="4" eb="7">
      <t>フタンキン</t>
    </rPh>
    <rPh sb="7" eb="8">
      <t>トウ</t>
    </rPh>
    <phoneticPr fontId="2"/>
  </si>
  <si>
    <t>交付金・補助金等</t>
    <rPh sb="0" eb="3">
      <t>コウフキン</t>
    </rPh>
    <rPh sb="4" eb="7">
      <t>ホジョキン</t>
    </rPh>
    <rPh sb="7" eb="8">
      <t>トウ</t>
    </rPh>
    <phoneticPr fontId="2"/>
  </si>
  <si>
    <t>負担金・補助金等</t>
    <rPh sb="0" eb="3">
      <t>フタンキン</t>
    </rPh>
    <rPh sb="4" eb="7">
      <t>ホジョキン</t>
    </rPh>
    <rPh sb="7" eb="8">
      <t>トウ</t>
    </rPh>
    <phoneticPr fontId="2"/>
  </si>
  <si>
    <t>一般会計</t>
    <rPh sb="0" eb="2">
      <t>イッパン</t>
    </rPh>
    <rPh sb="2" eb="4">
      <t>カイケイ</t>
    </rPh>
    <phoneticPr fontId="2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</si>
  <si>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2"/>
  </si>
  <si>
    <t>万場診療所　　　特別会計</t>
    <rPh sb="0" eb="2">
      <t>マンバ</t>
    </rPh>
    <rPh sb="2" eb="4">
      <t>シンリョウ</t>
    </rPh>
    <rPh sb="4" eb="5">
      <t>ジョ</t>
    </rPh>
    <rPh sb="8" eb="10">
      <t>トクベツ</t>
    </rPh>
    <rPh sb="10" eb="12">
      <t>カイケイ</t>
    </rPh>
    <phoneticPr fontId="2"/>
  </si>
  <si>
    <t>税収</t>
    <rPh sb="0" eb="2">
      <t>ゼイシュウ</t>
    </rPh>
    <phoneticPr fontId="2"/>
  </si>
  <si>
    <t>交付金・負担金等</t>
    <rPh sb="0" eb="3">
      <t>コウフキン</t>
    </rPh>
    <rPh sb="4" eb="7">
      <t>フタンキン</t>
    </rPh>
    <rPh sb="7" eb="8">
      <t>トウ</t>
    </rPh>
    <phoneticPr fontId="2"/>
  </si>
  <si>
    <t>未収金等</t>
    <rPh sb="0" eb="3">
      <t>ミシュウキン</t>
    </rPh>
    <rPh sb="3" eb="4">
      <t>トウ</t>
    </rPh>
    <phoneticPr fontId="2"/>
  </si>
  <si>
    <t>県補助金・負担金</t>
    <rPh sb="0" eb="1">
      <t>ケン</t>
    </rPh>
    <rPh sb="1" eb="4">
      <t>ホジョキン</t>
    </rPh>
    <rPh sb="5" eb="8">
      <t>フタンキン</t>
    </rPh>
    <phoneticPr fontId="2"/>
  </si>
  <si>
    <t>委託金・交付金</t>
    <rPh sb="0" eb="2">
      <t>イタク</t>
    </rPh>
    <rPh sb="2" eb="3">
      <t>キン</t>
    </rPh>
    <rPh sb="4" eb="7">
      <t>コウフキン</t>
    </rPh>
    <phoneticPr fontId="2"/>
  </si>
  <si>
    <t>ふるさと応援寄附金</t>
    <rPh sb="4" eb="6">
      <t>オウエン</t>
    </rPh>
    <rPh sb="6" eb="9">
      <t>キフキン</t>
    </rPh>
    <phoneticPr fontId="2"/>
  </si>
  <si>
    <t>国庫補助金・負担金</t>
    <rPh sb="0" eb="2">
      <t>コッコ</t>
    </rPh>
    <rPh sb="2" eb="5">
      <t>ホジョキン</t>
    </rPh>
    <rPh sb="6" eb="9">
      <t>フタンキン</t>
    </rPh>
    <phoneticPr fontId="2"/>
  </si>
  <si>
    <t>災害対策基金</t>
    <rPh sb="0" eb="2">
      <t>サイガイ</t>
    </rPh>
    <rPh sb="2" eb="4">
      <t>タイサク</t>
    </rPh>
    <rPh sb="4" eb="6">
      <t>キキン</t>
    </rPh>
    <phoneticPr fontId="2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</si>
  <si>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2"/>
  </si>
  <si>
    <t>国庫補助金</t>
    <rPh sb="0" eb="2">
      <t>コッコ</t>
    </rPh>
    <rPh sb="2" eb="5">
      <t>ホジョキン</t>
    </rPh>
    <phoneticPr fontId="2"/>
  </si>
  <si>
    <t>一般寄付金</t>
    <rPh sb="0" eb="2">
      <t>イッパン</t>
    </rPh>
    <rPh sb="2" eb="5">
      <t>キフキン</t>
    </rPh>
    <phoneticPr fontId="2"/>
  </si>
  <si>
    <t>国庫補助金</t>
    <rPh sb="0" eb="2">
      <t>コッコ</t>
    </rPh>
    <rPh sb="2" eb="5">
      <t>ホジョキン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</si>
  <si>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</si>
  <si>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県補助金</t>
    <rPh sb="0" eb="1">
      <t>ケン</t>
    </rPh>
    <rPh sb="1" eb="4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</si>
</sst>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#,##0_ "/>
    <numFmt numFmtId="180" formatCode="#,##0;[Red]#,##0"/>
    <numFmt numFmtId="181" formatCode="0;&quot;△ &quot;0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/>
  </cellStyleXfs>
  <cellXfs count="577">
    <xf numFmtId="0" fontId="0" fillId="0" borderId="0" xfId="0">
      <alignment vertical="center"/>
    </xf>
    <xf numFmtId="177" fontId="4" fillId="3" borderId="5" xfId="0" applyNumberFormat="1" applyFont="1" applyFill="1" applyBorder="1">
      <alignment vertical="center"/>
    </xf>
    <xf numFmtId="0" fontId="0" fillId="2" borderId="2" xfId="0" applyFill="1" applyBorder="1">
      <alignment vertical="center"/>
    </xf>
    <xf numFmtId="0" fontId="5" fillId="4" borderId="13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2" applyFont="1">
      <alignment vertical="center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0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6" fontId="14" fillId="0" borderId="18" xfId="1" applyNumberFormat="1" applyFont="1" applyBorder="1" applyAlignment="1" applyProtection="1">
      <alignment vertical="center"/>
    </xf>
    <xf numFmtId="0" fontId="1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left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1" fillId="2" borderId="0" xfId="1" applyFont="1" applyFill="1" applyProtection="1">
      <alignment vertical="center"/>
    </xf>
    <xf numFmtId="38" fontId="19" fillId="2" borderId="0" xfId="1" applyFont="1" applyFill="1" applyProtection="1">
      <alignment vertical="center"/>
    </xf>
    <xf numFmtId="0" fontId="19" fillId="2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7" fontId="0" fillId="2" borderId="0" xfId="0" applyNumberFormat="1" applyFill="1">
      <alignment vertical="center"/>
    </xf>
    <xf numFmtId="177" fontId="0" fillId="2" borderId="0" xfId="0" applyNumberFormat="1" applyFill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Border="1" applyAlignment="1" applyProtection="1">
      <alignment horizontal="right" vertical="center"/>
      <protection locked="0"/>
    </xf>
    <xf numFmtId="10" fontId="4" fillId="3" borderId="5" xfId="0" applyNumberFormat="1" applyFont="1" applyFill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Alignment="1" applyProtection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>
      <alignment horizontal="right" vertical="center"/>
    </xf>
    <xf numFmtId="177" fontId="4" fillId="3" borderId="23" xfId="0" applyNumberFormat="1" applyFont="1" applyFill="1" applyBorder="1" applyAlignment="1">
      <alignment horizontal="right" vertical="center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>
      <alignment horizontal="left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 applyProtection="1">
      <alignment horizontal="right" vertical="center"/>
      <protection locked="0"/>
    </xf>
    <xf numFmtId="177" fontId="4" fillId="3" borderId="13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177" fontId="4" fillId="0" borderId="5" xfId="0" applyNumberFormat="1" applyFont="1" applyBorder="1" applyAlignment="1" applyProtection="1">
      <alignment horizontal="right" vertical="center" wrapText="1"/>
      <protection locked="0"/>
    </xf>
    <xf numFmtId="177" fontId="4" fillId="0" borderId="6" xfId="0" applyNumberFormat="1" applyFont="1" applyBorder="1" applyAlignment="1" applyProtection="1">
      <alignment horizontal="right" vertical="center" wrapText="1"/>
      <protection locked="0"/>
    </xf>
    <xf numFmtId="177" fontId="4" fillId="0" borderId="16" xfId="0" applyNumberFormat="1" applyFont="1" applyBorder="1" applyAlignment="1">
      <alignment horizontal="right" vertical="center" wrapText="1"/>
    </xf>
    <xf numFmtId="177" fontId="4" fillId="0" borderId="14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49" fontId="19" fillId="0" borderId="2" xfId="0" applyNumberFormat="1" applyFont="1" applyBorder="1" applyAlignment="1" applyProtection="1">
      <alignment horizontal="right" vertical="center"/>
      <protection locked="0"/>
    </xf>
    <xf numFmtId="49" fontId="6" fillId="4" borderId="5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7" fontId="4" fillId="0" borderId="16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49" fontId="4" fillId="4" borderId="8" xfId="0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49" fontId="4" fillId="4" borderId="14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49" fontId="4" fillId="0" borderId="9" xfId="0" applyNumberFormat="1" applyFont="1" applyBorder="1">
      <alignment vertical="center"/>
    </xf>
    <xf numFmtId="49" fontId="23" fillId="0" borderId="0" xfId="0" applyNumberFormat="1" applyFont="1" applyAlignment="1" applyProtection="1">
      <alignment horizontal="right"/>
      <protection locked="0"/>
    </xf>
    <xf numFmtId="49" fontId="19" fillId="4" borderId="17" xfId="0" applyNumberFormat="1" applyFont="1" applyFill="1" applyBorder="1" applyAlignment="1">
      <alignment horizontal="center" vertical="center" shrinkToFit="1"/>
    </xf>
    <xf numFmtId="49" fontId="19" fillId="4" borderId="8" xfId="0" applyNumberFormat="1" applyFont="1" applyFill="1" applyBorder="1" applyAlignment="1">
      <alignment horizontal="center" vertical="center" shrinkToFit="1"/>
    </xf>
    <xf numFmtId="49" fontId="19" fillId="4" borderId="5" xfId="0" applyNumberFormat="1" applyFont="1" applyFill="1" applyBorder="1" applyAlignment="1">
      <alignment horizontal="left" vertical="center"/>
    </xf>
    <xf numFmtId="177" fontId="19" fillId="0" borderId="5" xfId="0" applyNumberFormat="1" applyFont="1" applyBorder="1" applyAlignment="1" applyProtection="1">
      <alignment horizontal="right" vertical="center"/>
      <protection locked="0"/>
    </xf>
    <xf numFmtId="177" fontId="19" fillId="0" borderId="11" xfId="0" applyNumberFormat="1" applyFont="1" applyBorder="1" applyAlignment="1" applyProtection="1">
      <alignment horizontal="right" vertical="center"/>
      <protection locked="0"/>
    </xf>
    <xf numFmtId="177" fontId="19" fillId="0" borderId="4" xfId="0" applyNumberFormat="1" applyFont="1" applyBorder="1" applyAlignment="1" applyProtection="1">
      <alignment horizontal="right" vertical="center"/>
      <protection locked="0"/>
    </xf>
    <xf numFmtId="49" fontId="19" fillId="4" borderId="5" xfId="0" applyNumberFormat="1" applyFont="1" applyFill="1" applyBorder="1" applyAlignment="1">
      <alignment horizontal="center" vertical="center"/>
    </xf>
    <xf numFmtId="177" fontId="19" fillId="3" borderId="4" xfId="0" applyNumberFormat="1" applyFont="1" applyFill="1" applyBorder="1" applyAlignment="1">
      <alignment horizontal="right" vertical="center"/>
    </xf>
    <xf numFmtId="177" fontId="19" fillId="3" borderId="11" xfId="0" applyNumberFormat="1" applyFont="1" applyFill="1" applyBorder="1" applyAlignment="1">
      <alignment horizontal="right" vertical="center"/>
    </xf>
    <xf numFmtId="177" fontId="19" fillId="3" borderId="5" xfId="0" applyNumberFormat="1" applyFont="1" applyFill="1" applyBorder="1" applyAlignment="1">
      <alignment horizontal="right" vertical="center"/>
    </xf>
    <xf numFmtId="177" fontId="29" fillId="3" borderId="11" xfId="0" applyNumberFormat="1" applyFont="1" applyFill="1" applyBorder="1" applyAlignment="1">
      <alignment horizontal="right" vertical="center" wrapText="1"/>
    </xf>
    <xf numFmtId="177" fontId="29" fillId="0" borderId="12" xfId="1" applyNumberFormat="1" applyFont="1" applyBorder="1" applyAlignment="1" applyProtection="1">
      <alignment horizontal="right" vertical="center"/>
      <protection locked="0"/>
    </xf>
    <xf numFmtId="177" fontId="29" fillId="0" borderId="5" xfId="1" applyNumberFormat="1" applyFont="1" applyBorder="1" applyAlignment="1" applyProtection="1">
      <alignment horizontal="right" vertical="center"/>
      <protection locked="0"/>
    </xf>
    <xf numFmtId="177" fontId="29" fillId="3" borderId="5" xfId="0" applyNumberFormat="1" applyFont="1" applyFill="1" applyBorder="1" applyAlignment="1">
      <alignment horizontal="right" vertical="center"/>
    </xf>
    <xf numFmtId="49" fontId="29" fillId="4" borderId="5" xfId="0" applyNumberFormat="1" applyFont="1" applyFill="1" applyBorder="1" applyAlignment="1">
      <alignment horizontal="center" vertical="center" wrapText="1"/>
    </xf>
    <xf numFmtId="49" fontId="29" fillId="4" borderId="15" xfId="0" applyNumberFormat="1" applyFont="1" applyFill="1" applyBorder="1" applyAlignment="1">
      <alignment horizontal="center" vertical="center" wrapText="1"/>
    </xf>
    <xf numFmtId="49" fontId="29" fillId="4" borderId="16" xfId="0" applyNumberFormat="1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 applyProtection="1">
      <alignment horizontal="right" vertical="center"/>
      <protection locked="0"/>
    </xf>
    <xf numFmtId="49" fontId="29" fillId="0" borderId="0" xfId="0" applyNumberFormat="1" applyFont="1" applyAlignment="1" applyProtection="1">
      <alignment horizontal="right" vertical="center"/>
      <protection locked="0"/>
    </xf>
    <xf numFmtId="178" fontId="29" fillId="0" borderId="5" xfId="1" applyNumberFormat="1" applyFont="1" applyBorder="1" applyAlignment="1" applyProtection="1">
      <alignment horizontal="right" vertical="center"/>
      <protection locked="0"/>
    </xf>
    <xf numFmtId="177" fontId="29" fillId="0" borderId="9" xfId="0" applyNumberFormat="1" applyFont="1" applyBorder="1" applyAlignment="1" applyProtection="1">
      <alignment horizontal="right" vertical="center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wrapText="1"/>
    </xf>
    <xf numFmtId="49" fontId="19" fillId="4" borderId="8" xfId="0" applyNumberFormat="1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/>
    </xf>
    <xf numFmtId="49" fontId="19" fillId="0" borderId="8" xfId="0" applyNumberFormat="1" applyFont="1" applyBorder="1" applyAlignment="1" applyProtection="1">
      <alignment horizontal="left" vertical="center" wrapText="1"/>
      <protection locked="0"/>
    </xf>
    <xf numFmtId="49" fontId="19" fillId="0" borderId="8" xfId="0" applyNumberFormat="1" applyFont="1" applyBorder="1" applyAlignment="1" applyProtection="1">
      <alignment horizontal="left" vertical="center"/>
      <protection locked="0"/>
    </xf>
    <xf numFmtId="49" fontId="19" fillId="4" borderId="9" xfId="0" applyNumberFormat="1" applyFont="1" applyFill="1" applyBorder="1" applyAlignment="1">
      <alignment horizontal="left" vertical="center"/>
    </xf>
    <xf numFmtId="49" fontId="19" fillId="4" borderId="4" xfId="0" applyNumberFormat="1" applyFont="1" applyFill="1" applyBorder="1" applyAlignment="1">
      <alignment horizontal="left" vertical="center"/>
    </xf>
    <xf numFmtId="49" fontId="19" fillId="0" borderId="22" xfId="0" applyNumberFormat="1" applyFont="1" applyBorder="1" applyAlignment="1">
      <alignment horizontal="left" vertical="center"/>
    </xf>
    <xf numFmtId="0" fontId="19" fillId="4" borderId="9" xfId="0" applyFont="1" applyFill="1" applyBorder="1" applyAlignment="1">
      <alignment horizontal="right" vertical="center" wrapText="1"/>
    </xf>
    <xf numFmtId="0" fontId="19" fillId="4" borderId="4" xfId="0" applyFont="1" applyFill="1" applyBorder="1" applyAlignment="1">
      <alignment horizontal="right" vertical="center"/>
    </xf>
    <xf numFmtId="0" fontId="4" fillId="4" borderId="13" xfId="4" applyFont="1" applyFill="1" applyBorder="1" applyAlignment="1">
      <alignment horizontal="center" vertical="center"/>
    </xf>
    <xf numFmtId="0" fontId="4" fillId="0" borderId="5" xfId="4" applyFont="1" applyBorder="1" applyAlignment="1">
      <alignment horizontal="center" vertical="center" wrapText="1"/>
    </xf>
    <xf numFmtId="0" fontId="4" fillId="4" borderId="13" xfId="4" applyFont="1" applyFill="1" applyBorder="1" applyAlignment="1" applyProtection="1">
      <alignment horizontal="center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>
      <alignment horizontal="right" vertical="center"/>
    </xf>
    <xf numFmtId="177" fontId="4" fillId="3" borderId="5" xfId="4" applyNumberFormat="1" applyFont="1" applyFill="1" applyBorder="1" applyAlignment="1">
      <alignment horizontal="right" vertical="center"/>
    </xf>
    <xf numFmtId="0" fontId="4" fillId="0" borderId="5" xfId="4" applyFont="1" applyBorder="1" applyAlignment="1">
      <alignment horizontal="right" vertical="center" wrapText="1"/>
    </xf>
    <xf numFmtId="49" fontId="22" fillId="0" borderId="0" xfId="0" applyNumberFormat="1" applyFont="1" applyAlignment="1" applyProtection="1">
      <alignment horizontal="right"/>
      <protection locked="0"/>
    </xf>
    <xf numFmtId="49" fontId="4" fillId="4" borderId="5" xfId="4" applyNumberFormat="1" applyFont="1" applyFill="1" applyBorder="1" applyAlignment="1">
      <alignment horizontal="center" vertical="center"/>
    </xf>
    <xf numFmtId="49" fontId="4" fillId="4" borderId="5" xfId="4" applyNumberFormat="1" applyFont="1" applyFill="1" applyBorder="1" applyAlignment="1">
      <alignment horizontal="centerContinuous" vertical="center" wrapText="1"/>
    </xf>
    <xf numFmtId="49" fontId="4" fillId="4" borderId="5" xfId="4" applyNumberFormat="1" applyFont="1" applyFill="1" applyBorder="1" applyAlignment="1">
      <alignment horizontal="center" vertical="center" wrapText="1"/>
    </xf>
    <xf numFmtId="49" fontId="4" fillId="4" borderId="13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Continuous" vertical="center" wrapText="1"/>
    </xf>
    <xf numFmtId="49" fontId="4" fillId="0" borderId="4" xfId="4" applyNumberFormat="1" applyFont="1" applyBorder="1" applyAlignment="1">
      <alignment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32" fillId="4" borderId="4" xfId="0" applyNumberFormat="1" applyFont="1" applyFill="1" applyBorder="1" applyAlignment="1">
      <alignment horizontal="center" vertical="center" wrapText="1"/>
    </xf>
    <xf numFmtId="49" fontId="32" fillId="4" borderId="5" xfId="0" applyNumberFormat="1" applyFont="1" applyFill="1" applyBorder="1" applyAlignment="1">
      <alignment horizontal="center" vertical="center" wrapText="1"/>
    </xf>
    <xf numFmtId="49" fontId="31" fillId="4" borderId="5" xfId="0" applyNumberFormat="1" applyFont="1" applyFill="1" applyBorder="1" applyAlignment="1">
      <alignment horizontal="left" vertical="center"/>
    </xf>
    <xf numFmtId="177" fontId="31" fillId="3" borderId="5" xfId="1" applyNumberFormat="1" applyFont="1" applyFill="1" applyBorder="1" applyAlignment="1" applyProtection="1">
      <alignment horizontal="right" vertical="center"/>
    </xf>
    <xf numFmtId="177" fontId="31" fillId="2" borderId="4" xfId="1" applyNumberFormat="1" applyFont="1" applyFill="1" applyBorder="1" applyAlignment="1" applyProtection="1">
      <alignment horizontal="right" vertical="center"/>
      <protection locked="0"/>
    </xf>
    <xf numFmtId="177" fontId="31" fillId="2" borderId="5" xfId="1" applyNumberFormat="1" applyFont="1" applyFill="1" applyBorder="1" applyAlignment="1" applyProtection="1">
      <alignment horizontal="right" vertical="center"/>
      <protection locked="0"/>
    </xf>
    <xf numFmtId="177" fontId="32" fillId="2" borderId="4" xfId="1" applyNumberFormat="1" applyFont="1" applyFill="1" applyBorder="1" applyAlignment="1" applyProtection="1">
      <alignment horizontal="right" vertical="center"/>
      <protection locked="0"/>
    </xf>
    <xf numFmtId="177" fontId="32" fillId="2" borderId="5" xfId="1" applyNumberFormat="1" applyFont="1" applyFill="1" applyBorder="1" applyAlignment="1" applyProtection="1">
      <alignment horizontal="right" vertical="center"/>
      <protection locked="0"/>
    </xf>
    <xf numFmtId="49" fontId="31" fillId="4" borderId="6" xfId="0" applyNumberFormat="1" applyFont="1" applyFill="1" applyBorder="1" applyAlignment="1">
      <alignment horizontal="center" vertical="center"/>
    </xf>
    <xf numFmtId="177" fontId="32" fillId="3" borderId="14" xfId="1" applyNumberFormat="1" applyFont="1" applyFill="1" applyBorder="1" applyAlignment="1" applyProtection="1">
      <alignment horizontal="right" vertical="center"/>
    </xf>
    <xf numFmtId="49" fontId="31" fillId="4" borderId="5" xfId="0" applyNumberFormat="1" applyFont="1" applyFill="1" applyBorder="1" applyAlignment="1">
      <alignment horizontal="center" vertical="center" wrapText="1"/>
    </xf>
    <xf numFmtId="177" fontId="31" fillId="3" borderId="5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4" borderId="5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49" fontId="31" fillId="4" borderId="5" xfId="0" applyNumberFormat="1" applyFont="1" applyFill="1" applyBorder="1" applyProtection="1">
      <alignment vertical="center"/>
      <protection locked="0"/>
    </xf>
    <xf numFmtId="0" fontId="31" fillId="4" borderId="6" xfId="0" applyFont="1" applyFill="1" applyBorder="1">
      <alignment vertical="center"/>
    </xf>
    <xf numFmtId="177" fontId="32" fillId="2" borderId="14" xfId="1" applyNumberFormat="1" applyFont="1" applyFill="1" applyBorder="1" applyAlignment="1" applyProtection="1">
      <alignment horizontal="right" vertical="center"/>
    </xf>
    <xf numFmtId="49" fontId="31" fillId="4" borderId="5" xfId="1" applyNumberFormat="1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5" xfId="1" applyNumberFormat="1" applyFont="1" applyFill="1" applyBorder="1" applyAlignment="1" applyProtection="1">
      <alignment horizontal="center" vertical="center"/>
    </xf>
    <xf numFmtId="49" fontId="33" fillId="0" borderId="0" xfId="6" applyNumberFormat="1" applyFont="1" applyAlignment="1">
      <alignment vertical="center"/>
    </xf>
    <xf numFmtId="0" fontId="33" fillId="0" borderId="0" xfId="6" applyFont="1" applyAlignment="1">
      <alignment vertical="center"/>
    </xf>
    <xf numFmtId="49" fontId="33" fillId="2" borderId="0" xfId="9" applyNumberFormat="1" applyFont="1" applyFill="1" applyAlignment="1">
      <alignment vertical="center"/>
    </xf>
    <xf numFmtId="0" fontId="33" fillId="2" borderId="0" xfId="10" applyFont="1" applyFill="1">
      <alignment vertical="center"/>
    </xf>
    <xf numFmtId="0" fontId="33" fillId="2" borderId="0" xfId="9" applyFont="1" applyFill="1" applyAlignment="1">
      <alignment vertical="center"/>
    </xf>
    <xf numFmtId="0" fontId="3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4" fillId="0" borderId="0" xfId="6" applyFont="1"/>
    <xf numFmtId="49" fontId="4" fillId="0" borderId="0" xfId="6" applyNumberFormat="1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Alignment="1">
      <alignment vertical="center"/>
    </xf>
    <xf numFmtId="0" fontId="1" fillId="0" borderId="0" xfId="6" applyAlignment="1">
      <alignment horizontal="right" vertical="center"/>
    </xf>
    <xf numFmtId="49" fontId="33" fillId="0" borderId="0" xfId="6" applyNumberFormat="1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0" borderId="38" xfId="6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>
      <alignment vertical="center"/>
    </xf>
    <xf numFmtId="177" fontId="1" fillId="0" borderId="18" xfId="6" applyNumberFormat="1" applyBorder="1" applyAlignment="1">
      <alignment horizontal="right" vertical="center"/>
    </xf>
    <xf numFmtId="177" fontId="6" fillId="0" borderId="39" xfId="6" applyNumberFormat="1" applyFont="1" applyBorder="1" applyAlignment="1">
      <alignment horizontal="center" vertical="center"/>
    </xf>
    <xf numFmtId="0" fontId="1" fillId="0" borderId="18" xfId="6" applyBorder="1" applyAlignment="1">
      <alignment horizontal="right" vertical="center"/>
    </xf>
    <xf numFmtId="0" fontId="6" fillId="0" borderId="39" xfId="6" applyFont="1" applyBorder="1" applyAlignment="1">
      <alignment horizontal="center" vertical="center"/>
    </xf>
    <xf numFmtId="38" fontId="1" fillId="0" borderId="38" xfId="7" applyFont="1" applyFill="1" applyBorder="1" applyAlignment="1">
      <alignment vertical="center"/>
    </xf>
    <xf numFmtId="177" fontId="1" fillId="2" borderId="18" xfId="6" applyNumberFormat="1" applyFill="1" applyBorder="1" applyAlignment="1">
      <alignment horizontal="right" vertical="center"/>
    </xf>
    <xf numFmtId="177" fontId="6" fillId="2" borderId="39" xfId="6" applyNumberFormat="1" applyFont="1" applyFill="1" applyBorder="1" applyAlignment="1">
      <alignment horizontal="center" vertical="center"/>
    </xf>
    <xf numFmtId="179" fontId="6" fillId="2" borderId="39" xfId="6" applyNumberFormat="1" applyFont="1" applyFill="1" applyBorder="1" applyAlignment="1">
      <alignment horizontal="center" vertical="center"/>
    </xf>
    <xf numFmtId="38" fontId="36" fillId="0" borderId="0" xfId="7" applyFont="1" applyFill="1" applyBorder="1" applyAlignment="1">
      <alignment vertical="center"/>
    </xf>
    <xf numFmtId="0" fontId="36" fillId="0" borderId="0" xfId="6" applyFont="1" applyAlignment="1">
      <alignment vertical="center"/>
    </xf>
    <xf numFmtId="177" fontId="1" fillId="2" borderId="9" xfId="6" applyNumberFormat="1" applyFill="1" applyBorder="1" applyAlignment="1">
      <alignment horizontal="right" vertical="center"/>
    </xf>
    <xf numFmtId="179" fontId="6" fillId="2" borderId="41" xfId="6" applyNumberFormat="1" applyFont="1" applyFill="1" applyBorder="1" applyAlignment="1">
      <alignment horizontal="center" vertical="center"/>
    </xf>
    <xf numFmtId="0" fontId="1" fillId="2" borderId="18" xfId="6" applyFill="1" applyBorder="1" applyAlignment="1">
      <alignment horizontal="right" vertical="center"/>
    </xf>
    <xf numFmtId="0" fontId="6" fillId="2" borderId="39" xfId="6" applyFont="1" applyFill="1" applyBorder="1" applyAlignment="1">
      <alignment horizontal="center" vertical="center"/>
    </xf>
    <xf numFmtId="179" fontId="6" fillId="2" borderId="39" xfId="6" applyNumberFormat="1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right" vertical="center"/>
    </xf>
    <xf numFmtId="0" fontId="1" fillId="0" borderId="21" xfId="6" applyBorder="1" applyAlignment="1">
      <alignment vertical="center"/>
    </xf>
    <xf numFmtId="0" fontId="6" fillId="0" borderId="39" xfId="6" applyFont="1" applyBorder="1" applyAlignment="1">
      <alignment horizontal="right" vertical="center"/>
    </xf>
    <xf numFmtId="177" fontId="1" fillId="2" borderId="45" xfId="6" applyNumberFormat="1" applyFill="1" applyBorder="1" applyAlignment="1">
      <alignment horizontal="right" vertical="center"/>
    </xf>
    <xf numFmtId="179" fontId="6" fillId="2" borderId="46" xfId="6" applyNumberFormat="1" applyFont="1" applyFill="1" applyBorder="1" applyAlignment="1">
      <alignment horizontal="center" vertical="center"/>
    </xf>
    <xf numFmtId="177" fontId="1" fillId="2" borderId="36" xfId="6" applyNumberFormat="1" applyFill="1" applyBorder="1" applyAlignment="1">
      <alignment horizontal="right" vertical="center"/>
    </xf>
    <xf numFmtId="177" fontId="6" fillId="2" borderId="37" xfId="6" applyNumberFormat="1" applyFont="1" applyFill="1" applyBorder="1" applyAlignment="1">
      <alignment horizontal="center" vertical="center"/>
    </xf>
    <xf numFmtId="179" fontId="6" fillId="2" borderId="37" xfId="6" applyNumberFormat="1" applyFont="1" applyFill="1" applyBorder="1" applyAlignment="1">
      <alignment horizontal="center" vertical="center"/>
    </xf>
    <xf numFmtId="0" fontId="33" fillId="0" borderId="0" xfId="6" applyFont="1" applyAlignment="1">
      <alignment horizontal="left" vertical="center"/>
    </xf>
    <xf numFmtId="49" fontId="33" fillId="0" borderId="0" xfId="8" applyNumberFormat="1" applyFont="1" applyAlignment="1">
      <alignment vertical="center"/>
    </xf>
    <xf numFmtId="0" fontId="33" fillId="0" borderId="0" xfId="8" applyFont="1" applyAlignment="1">
      <alignment vertical="center"/>
    </xf>
    <xf numFmtId="0" fontId="37" fillId="0" borderId="0" xfId="8" applyFont="1"/>
    <xf numFmtId="0" fontId="37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horizontal="right" vertical="center"/>
    </xf>
    <xf numFmtId="0" fontId="1" fillId="0" borderId="0" xfId="8" applyAlignment="1">
      <alignment vertical="center"/>
    </xf>
    <xf numFmtId="0" fontId="1" fillId="0" borderId="49" xfId="8" applyBorder="1" applyAlignment="1">
      <alignment vertical="center"/>
    </xf>
    <xf numFmtId="0" fontId="1" fillId="0" borderId="5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57" xfId="7" applyFont="1" applyFill="1" applyBorder="1" applyAlignment="1">
      <alignment vertical="center"/>
    </xf>
    <xf numFmtId="38" fontId="1" fillId="0" borderId="58" xfId="7" applyFont="1" applyFill="1" applyBorder="1" applyAlignment="1">
      <alignment vertical="center"/>
    </xf>
    <xf numFmtId="0" fontId="1" fillId="0" borderId="58" xfId="8" applyBorder="1" applyAlignment="1">
      <alignment vertical="center"/>
    </xf>
    <xf numFmtId="177" fontId="1" fillId="0" borderId="59" xfId="8" applyNumberFormat="1" applyBorder="1" applyAlignment="1">
      <alignment horizontal="right" vertical="center"/>
    </xf>
    <xf numFmtId="180" fontId="6" fillId="0" borderId="58" xfId="8" applyNumberFormat="1" applyFont="1" applyBorder="1" applyAlignment="1">
      <alignment horizontal="center" vertical="center"/>
    </xf>
    <xf numFmtId="177" fontId="6" fillId="0" borderId="60" xfId="8" applyNumberFormat="1" applyFont="1" applyBorder="1" applyAlignment="1">
      <alignment horizontal="center" vertical="center"/>
    </xf>
    <xf numFmtId="177" fontId="6" fillId="0" borderId="61" xfId="8" applyNumberFormat="1" applyFont="1" applyBorder="1" applyAlignment="1">
      <alignment horizontal="center" vertical="center"/>
    </xf>
    <xf numFmtId="177" fontId="1" fillId="0" borderId="58" xfId="8" applyNumberFormat="1" applyBorder="1" applyAlignment="1">
      <alignment horizontal="right" vertical="center"/>
    </xf>
    <xf numFmtId="177" fontId="33" fillId="0" borderId="0" xfId="8" applyNumberFormat="1" applyFont="1" applyAlignment="1">
      <alignment vertical="center"/>
    </xf>
    <xf numFmtId="177" fontId="1" fillId="0" borderId="18" xfId="8" applyNumberFormat="1" applyBorder="1" applyAlignment="1">
      <alignment horizontal="right" vertical="center"/>
    </xf>
    <xf numFmtId="180" fontId="6" fillId="0" borderId="0" xfId="8" applyNumberFormat="1" applyFont="1" applyAlignment="1">
      <alignment horizontal="center" vertical="center"/>
    </xf>
    <xf numFmtId="177" fontId="6" fillId="0" borderId="39" xfId="8" applyNumberFormat="1" applyFont="1" applyBorder="1" applyAlignment="1">
      <alignment horizontal="center" vertical="center"/>
    </xf>
    <xf numFmtId="177" fontId="1" fillId="0" borderId="0" xfId="8" applyNumberFormat="1" applyAlignment="1">
      <alignment horizontal="right" vertical="center"/>
    </xf>
    <xf numFmtId="177" fontId="6" fillId="0" borderId="64" xfId="8" applyNumberFormat="1" applyFont="1" applyBorder="1" applyAlignment="1">
      <alignment horizontal="center" vertical="center"/>
    </xf>
    <xf numFmtId="0" fontId="1" fillId="0" borderId="38" xfId="8" applyBorder="1" applyAlignment="1">
      <alignment vertical="center"/>
    </xf>
    <xf numFmtId="0" fontId="1" fillId="0" borderId="38" xfId="15" applyBorder="1" applyAlignment="1">
      <alignment horizontal="left" vertical="center"/>
    </xf>
    <xf numFmtId="0" fontId="1" fillId="0" borderId="0" xfId="15" applyAlignment="1">
      <alignment horizontal="left" vertical="center"/>
    </xf>
    <xf numFmtId="38" fontId="1" fillId="0" borderId="67" xfId="7" applyFont="1" applyFill="1" applyBorder="1" applyAlignment="1">
      <alignment vertical="center"/>
    </xf>
    <xf numFmtId="0" fontId="1" fillId="0" borderId="2" xfId="15" applyBorder="1">
      <alignment vertical="center"/>
    </xf>
    <xf numFmtId="0" fontId="1" fillId="0" borderId="2" xfId="8" applyBorder="1" applyAlignment="1">
      <alignment vertical="center"/>
    </xf>
    <xf numFmtId="177" fontId="1" fillId="0" borderId="8" xfId="8" applyNumberFormat="1" applyBorder="1" applyAlignment="1">
      <alignment horizontal="right" vertical="center"/>
    </xf>
    <xf numFmtId="180" fontId="6" fillId="0" borderId="2" xfId="8" applyNumberFormat="1" applyFont="1" applyBorder="1" applyAlignment="1">
      <alignment horizontal="center" vertical="center"/>
    </xf>
    <xf numFmtId="177" fontId="6" fillId="0" borderId="70" xfId="8" applyNumberFormat="1" applyFont="1" applyBorder="1" applyAlignment="1">
      <alignment horizontal="center" vertical="center"/>
    </xf>
    <xf numFmtId="177" fontId="1" fillId="0" borderId="2" xfId="8" applyNumberFormat="1" applyBorder="1" applyAlignment="1">
      <alignment horizontal="right" vertical="center"/>
    </xf>
    <xf numFmtId="38" fontId="1" fillId="0" borderId="40" xfId="7" applyFont="1" applyFill="1" applyBorder="1" applyAlignment="1">
      <alignment vertical="center"/>
    </xf>
    <xf numFmtId="0" fontId="1" fillId="0" borderId="16" xfId="15" applyBorder="1">
      <alignment vertical="center"/>
    </xf>
    <xf numFmtId="0" fontId="1" fillId="0" borderId="71" xfId="15" applyBorder="1">
      <alignment vertical="center"/>
    </xf>
    <xf numFmtId="0" fontId="1" fillId="0" borderId="16" xfId="8" applyBorder="1" applyAlignment="1">
      <alignment vertical="center"/>
    </xf>
    <xf numFmtId="177" fontId="1" fillId="0" borderId="9" xfId="8" applyNumberFormat="1" applyBorder="1" applyAlignment="1">
      <alignment horizontal="right" vertical="center"/>
    </xf>
    <xf numFmtId="180" fontId="6" fillId="0" borderId="4" xfId="8" applyNumberFormat="1" applyFont="1" applyBorder="1" applyAlignment="1">
      <alignment horizontal="center" vertical="center"/>
    </xf>
    <xf numFmtId="177" fontId="6" fillId="0" borderId="41" xfId="8" applyNumberFormat="1" applyFont="1" applyBorder="1" applyAlignment="1">
      <alignment horizontal="center" vertical="center"/>
    </xf>
    <xf numFmtId="177" fontId="1" fillId="0" borderId="16" xfId="8" applyNumberFormat="1" applyBorder="1" applyAlignment="1">
      <alignment horizontal="right" vertical="center"/>
    </xf>
    <xf numFmtId="0" fontId="1" fillId="0" borderId="0" xfId="15">
      <alignment vertical="center"/>
    </xf>
    <xf numFmtId="177" fontId="6" fillId="0" borderId="21" xfId="8" applyNumberFormat="1" applyFont="1" applyBorder="1" applyAlignment="1">
      <alignment horizontal="center" vertical="center"/>
    </xf>
    <xf numFmtId="0" fontId="1" fillId="0" borderId="2" xfId="15" applyBorder="1" applyAlignment="1">
      <alignment horizontal="left" vertical="center"/>
    </xf>
    <xf numFmtId="177" fontId="6" fillId="0" borderId="14" xfId="8" applyNumberFormat="1" applyFont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42" xfId="7" applyFont="1" applyFill="1" applyBorder="1" applyAlignment="1">
      <alignment vertical="center"/>
    </xf>
    <xf numFmtId="0" fontId="1" fillId="0" borderId="43" xfId="15" applyBorder="1">
      <alignment vertical="center"/>
    </xf>
    <xf numFmtId="0" fontId="1" fillId="0" borderId="43" xfId="15" applyBorder="1" applyAlignment="1">
      <alignment horizontal="left" vertical="center"/>
    </xf>
    <xf numFmtId="0" fontId="36" fillId="0" borderId="43" xfId="15" applyFont="1" applyBorder="1" applyAlignment="1">
      <alignment horizontal="left" vertical="center"/>
    </xf>
    <xf numFmtId="0" fontId="1" fillId="0" borderId="43" xfId="8" applyBorder="1" applyAlignment="1">
      <alignment vertical="center"/>
    </xf>
    <xf numFmtId="177" fontId="1" fillId="0" borderId="45" xfId="8" applyNumberFormat="1" applyBorder="1" applyAlignment="1">
      <alignment horizontal="right" vertical="center"/>
    </xf>
    <xf numFmtId="180" fontId="6" fillId="0" borderId="43" xfId="8" applyNumberFormat="1" applyFont="1" applyBorder="1" applyAlignment="1">
      <alignment horizontal="center" vertical="center"/>
    </xf>
    <xf numFmtId="177" fontId="6" fillId="0" borderId="44" xfId="8" applyNumberFormat="1" applyFont="1" applyBorder="1" applyAlignment="1">
      <alignment horizontal="center" vertical="center"/>
    </xf>
    <xf numFmtId="177" fontId="6" fillId="0" borderId="46" xfId="8" applyNumberFormat="1" applyFont="1" applyBorder="1" applyAlignment="1">
      <alignment horizontal="center" vertical="center"/>
    </xf>
    <xf numFmtId="177" fontId="1" fillId="0" borderId="43" xfId="8" applyNumberFormat="1" applyBorder="1" applyAlignment="1">
      <alignment horizontal="right" vertical="center"/>
    </xf>
    <xf numFmtId="177" fontId="6" fillId="0" borderId="46" xfId="7" applyNumberFormat="1" applyFont="1" applyFill="1" applyBorder="1" applyAlignment="1">
      <alignment horizontal="center" vertical="center"/>
    </xf>
    <xf numFmtId="38" fontId="1" fillId="0" borderId="53" xfId="7" applyFont="1" applyFill="1" applyBorder="1" applyAlignment="1">
      <alignment vertical="center"/>
    </xf>
    <xf numFmtId="0" fontId="1" fillId="0" borderId="54" xfId="15" applyBorder="1">
      <alignment vertical="center"/>
    </xf>
    <xf numFmtId="0" fontId="1" fillId="0" borderId="54" xfId="15" applyBorder="1" applyAlignment="1">
      <alignment horizontal="left" vertical="center"/>
    </xf>
    <xf numFmtId="0" fontId="1" fillId="0" borderId="54" xfId="8" applyBorder="1" applyAlignment="1">
      <alignment vertical="center"/>
    </xf>
    <xf numFmtId="177" fontId="1" fillId="0" borderId="56" xfId="8" applyNumberFormat="1" applyBorder="1" applyAlignment="1">
      <alignment horizontal="right" vertical="center"/>
    </xf>
    <xf numFmtId="180" fontId="6" fillId="0" borderId="54" xfId="8" applyNumberFormat="1" applyFont="1" applyBorder="1" applyAlignment="1">
      <alignment horizontal="center" vertical="center"/>
    </xf>
    <xf numFmtId="177" fontId="6" fillId="0" borderId="55" xfId="8" applyNumberFormat="1" applyFont="1" applyBorder="1" applyAlignment="1">
      <alignment horizontal="center" vertical="center"/>
    </xf>
    <xf numFmtId="177" fontId="6" fillId="0" borderId="78" xfId="8" applyNumberFormat="1" applyFont="1" applyBorder="1" applyAlignment="1">
      <alignment horizontal="center" vertical="center"/>
    </xf>
    <xf numFmtId="177" fontId="1" fillId="0" borderId="54" xfId="8" applyNumberFormat="1" applyBorder="1" applyAlignment="1">
      <alignment horizontal="right" vertical="center"/>
    </xf>
    <xf numFmtId="177" fontId="6" fillId="0" borderId="78" xfId="7" applyNumberFormat="1" applyFont="1" applyFill="1" applyBorder="1" applyAlignment="1">
      <alignment horizontal="center" vertical="center"/>
    </xf>
    <xf numFmtId="0" fontId="1" fillId="0" borderId="49" xfId="8" applyBorder="1" applyAlignment="1">
      <alignment vertical="top" wrapText="1"/>
    </xf>
    <xf numFmtId="0" fontId="1" fillId="0" borderId="49" xfId="8" applyBorder="1" applyAlignment="1">
      <alignment vertical="top"/>
    </xf>
    <xf numFmtId="0" fontId="1" fillId="0" borderId="0" xfId="8" applyAlignment="1">
      <alignment vertical="top"/>
    </xf>
    <xf numFmtId="0" fontId="33" fillId="0" borderId="0" xfId="8" applyFont="1" applyAlignment="1">
      <alignment horizontal="left"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37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38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177" fontId="33" fillId="2" borderId="0" xfId="0" applyNumberFormat="1" applyFont="1" applyFill="1">
      <alignment vertical="center"/>
    </xf>
    <xf numFmtId="179" fontId="6" fillId="2" borderId="39" xfId="0" applyNumberFormat="1" applyFont="1" applyFill="1" applyBorder="1" applyAlignment="1">
      <alignment horizontal="center" vertical="center"/>
    </xf>
    <xf numFmtId="0" fontId="38" fillId="2" borderId="0" xfId="0" applyFont="1" applyFill="1">
      <alignment vertical="center"/>
    </xf>
    <xf numFmtId="38" fontId="1" fillId="2" borderId="40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" fillId="2" borderId="16" xfId="0" applyFont="1" applyFill="1" applyBorder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41" xfId="0" applyNumberFormat="1" applyFont="1" applyFill="1" applyBorder="1" applyAlignment="1">
      <alignment horizontal="center" vertical="center"/>
    </xf>
    <xf numFmtId="38" fontId="1" fillId="2" borderId="34" xfId="1" applyFont="1" applyFill="1" applyBorder="1" applyAlignment="1">
      <alignment vertical="center"/>
    </xf>
    <xf numFmtId="38" fontId="1" fillId="2" borderId="35" xfId="1" applyFont="1" applyFill="1" applyBorder="1" applyAlignment="1">
      <alignment vertical="center"/>
    </xf>
    <xf numFmtId="0" fontId="38" fillId="2" borderId="35" xfId="0" applyFont="1" applyFill="1" applyBorder="1">
      <alignment vertical="center"/>
    </xf>
    <xf numFmtId="177" fontId="1" fillId="2" borderId="36" xfId="0" applyNumberFormat="1" applyFont="1" applyFill="1" applyBorder="1" applyAlignment="1">
      <alignment horizontal="right" vertical="center"/>
    </xf>
    <xf numFmtId="179" fontId="6" fillId="2" borderId="37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38" fontId="4" fillId="2" borderId="49" xfId="1" applyFont="1" applyFill="1" applyBorder="1" applyAlignment="1">
      <alignment vertical="center"/>
    </xf>
    <xf numFmtId="38" fontId="39" fillId="2" borderId="49" xfId="1" applyFont="1" applyFill="1" applyBorder="1" applyAlignment="1">
      <alignment vertical="center"/>
    </xf>
    <xf numFmtId="0" fontId="40" fillId="2" borderId="49" xfId="0" applyFont="1" applyFill="1" applyBorder="1">
      <alignment vertical="center"/>
    </xf>
    <xf numFmtId="0" fontId="33" fillId="2" borderId="0" xfId="0" applyFont="1" applyFill="1" applyAlignment="1">
      <alignment horizontal="left" vertical="center"/>
    </xf>
    <xf numFmtId="38" fontId="39" fillId="2" borderId="0" xfId="1" applyFont="1" applyFill="1" applyBorder="1" applyAlignment="1">
      <alignment vertical="center"/>
    </xf>
    <xf numFmtId="0" fontId="40" fillId="2" borderId="0" xfId="0" applyFont="1" applyFill="1">
      <alignment vertical="center"/>
    </xf>
    <xf numFmtId="0" fontId="36" fillId="2" borderId="0" xfId="10" applyFont="1" applyFill="1">
      <alignment vertical="center"/>
    </xf>
    <xf numFmtId="0" fontId="41" fillId="2" borderId="0" xfId="9" applyFont="1" applyFill="1" applyAlignment="1">
      <alignment vertical="center"/>
    </xf>
    <xf numFmtId="49" fontId="4" fillId="2" borderId="0" xfId="9" applyNumberFormat="1" applyFont="1" applyFill="1" applyAlignment="1">
      <alignment vertical="center"/>
    </xf>
    <xf numFmtId="0" fontId="4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33" fillId="2" borderId="0" xfId="9" applyNumberFormat="1" applyFont="1" applyFill="1" applyAlignment="1">
      <alignment horizontal="center" vertical="center"/>
    </xf>
    <xf numFmtId="0" fontId="33" fillId="2" borderId="0" xfId="9" applyFont="1" applyFill="1" applyAlignment="1">
      <alignment horizontal="center" vertical="center"/>
    </xf>
    <xf numFmtId="38" fontId="1" fillId="2" borderId="48" xfId="7" applyFont="1" applyFill="1" applyBorder="1" applyAlignment="1">
      <alignment vertical="center"/>
    </xf>
    <xf numFmtId="0" fontId="1" fillId="2" borderId="49" xfId="15" applyFill="1" applyBorder="1">
      <alignment vertical="center"/>
    </xf>
    <xf numFmtId="0" fontId="1" fillId="2" borderId="49" xfId="15" applyFill="1" applyBorder="1" applyAlignment="1">
      <alignment horizontal="left" vertical="center"/>
    </xf>
    <xf numFmtId="0" fontId="1" fillId="2" borderId="51" xfId="9" applyFill="1" applyBorder="1" applyAlignment="1">
      <alignment vertical="center"/>
    </xf>
    <xf numFmtId="0" fontId="6" fillId="2" borderId="52" xfId="9" applyFont="1" applyFill="1" applyBorder="1" applyAlignment="1">
      <alignment vertical="center"/>
    </xf>
    <xf numFmtId="177" fontId="1" fillId="2" borderId="0" xfId="0" applyNumberFormat="1" applyFont="1" applyFill="1">
      <alignment vertical="center"/>
    </xf>
    <xf numFmtId="38" fontId="1" fillId="2" borderId="38" xfId="7" applyFont="1" applyFill="1" applyBorder="1" applyAlignment="1">
      <alignment vertical="center"/>
    </xf>
    <xf numFmtId="0" fontId="1" fillId="2" borderId="0" xfId="15" applyFill="1">
      <alignment vertical="center"/>
    </xf>
    <xf numFmtId="0" fontId="1" fillId="2" borderId="0" xfId="15" applyFill="1" applyAlignment="1">
      <alignment horizontal="left" vertical="center"/>
    </xf>
    <xf numFmtId="0" fontId="1" fillId="2" borderId="21" xfId="9" applyFill="1" applyBorder="1" applyAlignment="1">
      <alignment vertical="center"/>
    </xf>
    <xf numFmtId="177" fontId="1" fillId="2" borderId="18" xfId="9" applyNumberFormat="1" applyFill="1" applyBorder="1" applyAlignment="1">
      <alignment horizontal="right" vertical="center"/>
    </xf>
    <xf numFmtId="179" fontId="6" fillId="2" borderId="39" xfId="9" applyNumberFormat="1" applyFont="1" applyFill="1" applyBorder="1" applyAlignment="1">
      <alignment horizontal="center" vertical="center"/>
    </xf>
    <xf numFmtId="0" fontId="1" fillId="2" borderId="38" xfId="9" applyFill="1" applyBorder="1" applyAlignment="1">
      <alignment vertical="center"/>
    </xf>
    <xf numFmtId="0" fontId="1" fillId="2" borderId="38" xfId="12" applyFill="1" applyBorder="1">
      <alignment vertical="center"/>
    </xf>
    <xf numFmtId="0" fontId="1" fillId="2" borderId="0" xfId="12" applyFill="1">
      <alignment vertical="center"/>
    </xf>
    <xf numFmtId="181" fontId="6" fillId="2" borderId="39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40" xfId="9" applyFill="1" applyBorder="1" applyAlignment="1">
      <alignment vertical="center"/>
    </xf>
    <xf numFmtId="0" fontId="1" fillId="2" borderId="16" xfId="9" applyFill="1" applyBorder="1" applyAlignment="1">
      <alignment vertical="center"/>
    </xf>
    <xf numFmtId="38" fontId="1" fillId="2" borderId="16" xfId="7" applyFont="1" applyFill="1" applyBorder="1" applyAlignment="1">
      <alignment vertical="center"/>
    </xf>
    <xf numFmtId="0" fontId="1" fillId="2" borderId="16" xfId="12" applyFill="1" applyBorder="1">
      <alignment vertical="center"/>
    </xf>
    <xf numFmtId="0" fontId="1" fillId="2" borderId="4" xfId="9" applyFill="1" applyBorder="1" applyAlignment="1">
      <alignment vertical="center"/>
    </xf>
    <xf numFmtId="177" fontId="1" fillId="2" borderId="9" xfId="9" applyNumberFormat="1" applyFill="1" applyBorder="1" applyAlignment="1">
      <alignment horizontal="right" vertical="center"/>
    </xf>
    <xf numFmtId="179" fontId="6" fillId="2" borderId="41" xfId="9" applyNumberFormat="1" applyFont="1" applyFill="1" applyBorder="1" applyAlignment="1">
      <alignment horizontal="center" vertical="center"/>
    </xf>
    <xf numFmtId="177" fontId="1" fillId="2" borderId="18" xfId="9" applyNumberFormat="1" applyFill="1" applyBorder="1" applyAlignment="1">
      <alignment horizontal="center" vertical="center"/>
    </xf>
    <xf numFmtId="0" fontId="6" fillId="2" borderId="39" xfId="9" applyFont="1" applyFill="1" applyBorder="1" applyAlignment="1">
      <alignment horizontal="center" vertical="center"/>
    </xf>
    <xf numFmtId="177" fontId="1" fillId="2" borderId="8" xfId="9" applyNumberFormat="1" applyFill="1" applyBorder="1" applyAlignment="1">
      <alignment horizontal="right" vertical="center"/>
    </xf>
    <xf numFmtId="177" fontId="1" fillId="2" borderId="36" xfId="9" applyNumberFormat="1" applyFill="1" applyBorder="1" applyAlignment="1">
      <alignment horizontal="right" vertical="center"/>
    </xf>
    <xf numFmtId="179" fontId="6" fillId="2" borderId="37" xfId="9" applyNumberFormat="1" applyFont="1" applyFill="1" applyBorder="1" applyAlignment="1">
      <alignment horizontal="center" vertical="center"/>
    </xf>
    <xf numFmtId="0" fontId="1" fillId="2" borderId="49" xfId="9" applyFill="1" applyBorder="1" applyAlignment="1">
      <alignment horizontal="left" vertical="center"/>
    </xf>
    <xf numFmtId="177" fontId="1" fillId="2" borderId="0" xfId="9" applyNumberFormat="1" applyFill="1" applyAlignment="1">
      <alignment horizontal="right" vertical="center"/>
    </xf>
    <xf numFmtId="179" fontId="6" fillId="2" borderId="49" xfId="9" applyNumberFormat="1" applyFont="1" applyFill="1" applyBorder="1" applyAlignment="1">
      <alignment horizontal="center" vertical="center"/>
    </xf>
    <xf numFmtId="0" fontId="1" fillId="2" borderId="57" xfId="9" applyFill="1" applyBorder="1" applyAlignment="1">
      <alignment horizontal="left" vertical="center"/>
    </xf>
    <xf numFmtId="0" fontId="1" fillId="2" borderId="58" xfId="9" applyFill="1" applyBorder="1" applyAlignment="1">
      <alignment horizontal="left" vertical="center"/>
    </xf>
    <xf numFmtId="177" fontId="1" fillId="2" borderId="59" xfId="9" applyNumberFormat="1" applyFill="1" applyBorder="1" applyAlignment="1">
      <alignment horizontal="right" vertical="center"/>
    </xf>
    <xf numFmtId="179" fontId="6" fillId="2" borderId="61" xfId="9" applyNumberFormat="1" applyFont="1" applyFill="1" applyBorder="1" applyAlignment="1">
      <alignment horizontal="center" vertical="center"/>
    </xf>
    <xf numFmtId="0" fontId="1" fillId="2" borderId="42" xfId="9" applyFill="1" applyBorder="1" applyAlignment="1">
      <alignment horizontal="left" vertical="center"/>
    </xf>
    <xf numFmtId="0" fontId="1" fillId="2" borderId="43" xfId="9" applyFill="1" applyBorder="1" applyAlignment="1">
      <alignment horizontal="left" vertical="center"/>
    </xf>
    <xf numFmtId="177" fontId="1" fillId="2" borderId="45" xfId="9" applyNumberFormat="1" applyFill="1" applyBorder="1" applyAlignment="1">
      <alignment horizontal="right" vertical="center"/>
    </xf>
    <xf numFmtId="179" fontId="6" fillId="2" borderId="46" xfId="9" applyNumberFormat="1" applyFont="1" applyFill="1" applyBorder="1" applyAlignment="1">
      <alignment horizontal="center" vertical="center"/>
    </xf>
    <xf numFmtId="0" fontId="1" fillId="2" borderId="34" xfId="9" applyFill="1" applyBorder="1" applyAlignment="1">
      <alignment vertical="center"/>
    </xf>
    <xf numFmtId="0" fontId="1" fillId="2" borderId="35" xfId="9" applyFill="1" applyBorder="1" applyAlignment="1">
      <alignment vertical="center"/>
    </xf>
    <xf numFmtId="38" fontId="1" fillId="2" borderId="35" xfId="7" applyFont="1" applyFill="1" applyBorder="1" applyAlignment="1">
      <alignment vertical="center"/>
    </xf>
    <xf numFmtId="0" fontId="1" fillId="2" borderId="35" xfId="12" applyFill="1" applyBorder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>
      <alignment vertical="center"/>
    </xf>
    <xf numFmtId="0" fontId="4" fillId="2" borderId="0" xfId="15" applyFont="1" applyFill="1" applyAlignment="1">
      <alignment horizontal="left" vertical="center"/>
    </xf>
    <xf numFmtId="0" fontId="33" fillId="2" borderId="0" xfId="9" applyFont="1" applyFill="1" applyAlignment="1">
      <alignment horizontal="left" vertical="center"/>
    </xf>
    <xf numFmtId="0" fontId="4" fillId="2" borderId="0" xfId="9" applyFont="1" applyFill="1" applyAlignment="1">
      <alignment horizontal="left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6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49" xfId="9" applyFill="1" applyBorder="1" applyAlignment="1">
      <alignment vertical="center"/>
    </xf>
    <xf numFmtId="0" fontId="1" fillId="2" borderId="50" xfId="9" applyFill="1" applyBorder="1" applyAlignment="1">
      <alignment vertical="center"/>
    </xf>
    <xf numFmtId="0" fontId="1" fillId="2" borderId="67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49" fontId="22" fillId="0" borderId="8" xfId="0" applyNumberFormat="1" applyFont="1" applyBorder="1" applyAlignment="1" applyProtection="1">
      <alignment horizontal="left" vertical="center"/>
      <protection locked="0"/>
    </xf>
    <xf numFmtId="0" fontId="35" fillId="0" borderId="0" xfId="6" applyFont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34" xfId="6" applyBorder="1" applyAlignment="1">
      <alignment horizontal="center" vertical="center"/>
    </xf>
    <xf numFmtId="0" fontId="1" fillId="0" borderId="35" xfId="6" applyBorder="1" applyAlignment="1">
      <alignment horizontal="center" vertical="center"/>
    </xf>
    <xf numFmtId="0" fontId="1" fillId="0" borderId="35" xfId="6" applyBorder="1" applyAlignment="1">
      <alignment vertical="center"/>
    </xf>
    <xf numFmtId="0" fontId="1" fillId="0" borderId="36" xfId="6" applyBorder="1" applyAlignment="1">
      <alignment horizontal="center" vertical="center"/>
    </xf>
    <xf numFmtId="0" fontId="1" fillId="0" borderId="37" xfId="6" applyBorder="1" applyAlignment="1">
      <alignment horizontal="center" vertical="center"/>
    </xf>
    <xf numFmtId="38" fontId="1" fillId="0" borderId="40" xfId="7" applyFont="1" applyFill="1" applyBorder="1" applyAlignment="1">
      <alignment horizontal="center" vertical="center"/>
    </xf>
    <xf numFmtId="38" fontId="1" fillId="0" borderId="16" xfId="7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42" xfId="6" applyBorder="1" applyAlignment="1">
      <alignment horizontal="center" vertical="center"/>
    </xf>
    <xf numFmtId="0" fontId="1" fillId="0" borderId="43" xfId="6" applyBorder="1" applyAlignment="1">
      <alignment horizontal="center" vertical="center"/>
    </xf>
    <xf numFmtId="0" fontId="1" fillId="0" borderId="44" xfId="6" applyBorder="1" applyAlignment="1">
      <alignment horizontal="center" vertical="center"/>
    </xf>
    <xf numFmtId="38" fontId="1" fillId="0" borderId="34" xfId="7" applyFont="1" applyFill="1" applyBorder="1" applyAlignment="1">
      <alignment horizontal="center" vertical="center"/>
    </xf>
    <xf numFmtId="38" fontId="1" fillId="0" borderId="35" xfId="7" applyFont="1" applyFill="1" applyBorder="1" applyAlignment="1">
      <alignment horizontal="center" vertical="center"/>
    </xf>
    <xf numFmtId="38" fontId="1" fillId="0" borderId="47" xfId="7" applyFont="1" applyFill="1" applyBorder="1" applyAlignment="1">
      <alignment horizontal="center" vertical="center"/>
    </xf>
    <xf numFmtId="0" fontId="1" fillId="0" borderId="47" xfId="6" applyBorder="1" applyAlignment="1">
      <alignment horizontal="center" vertical="center"/>
    </xf>
    <xf numFmtId="0" fontId="35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48" xfId="8" applyBorder="1" applyAlignment="1">
      <alignment horizontal="center" vertical="center"/>
    </xf>
    <xf numFmtId="0" fontId="1" fillId="0" borderId="49" xfId="8" applyBorder="1" applyAlignment="1">
      <alignment horizontal="center" vertical="center"/>
    </xf>
    <xf numFmtId="0" fontId="1" fillId="0" borderId="50" xfId="8" applyBorder="1" applyAlignment="1">
      <alignment horizontal="center" vertical="center"/>
    </xf>
    <xf numFmtId="0" fontId="1" fillId="0" borderId="53" xfId="8" applyBorder="1" applyAlignment="1">
      <alignment horizontal="center" vertical="center"/>
    </xf>
    <xf numFmtId="0" fontId="1" fillId="0" borderId="54" xfId="8" applyBorder="1" applyAlignment="1">
      <alignment horizontal="center" vertical="center"/>
    </xf>
    <xf numFmtId="0" fontId="1" fillId="0" borderId="55" xfId="8" applyBorder="1" applyAlignment="1">
      <alignment horizontal="center" vertical="center"/>
    </xf>
    <xf numFmtId="0" fontId="1" fillId="0" borderId="51" xfId="8" applyBorder="1" applyAlignment="1">
      <alignment horizontal="center" vertical="center"/>
    </xf>
    <xf numFmtId="0" fontId="1" fillId="0" borderId="56" xfId="8" applyBorder="1" applyAlignment="1">
      <alignment horizontal="center" vertical="center"/>
    </xf>
    <xf numFmtId="0" fontId="1" fillId="0" borderId="45" xfId="8" applyBorder="1" applyAlignment="1">
      <alignment horizontal="center" vertical="center" wrapText="1"/>
    </xf>
    <xf numFmtId="0" fontId="1" fillId="0" borderId="44" xfId="8" applyBorder="1" applyAlignment="1">
      <alignment horizontal="center" vertical="center" wrapText="1"/>
    </xf>
    <xf numFmtId="0" fontId="1" fillId="0" borderId="46" xfId="8" applyBorder="1" applyAlignment="1">
      <alignment horizontal="center" vertical="center" wrapText="1"/>
    </xf>
    <xf numFmtId="0" fontId="1" fillId="0" borderId="43" xfId="8" applyBorder="1" applyAlignment="1">
      <alignment horizontal="center" vertical="center" wrapText="1"/>
    </xf>
    <xf numFmtId="177" fontId="1" fillId="0" borderId="65" xfId="8" applyNumberFormat="1" applyBorder="1" applyAlignment="1">
      <alignment horizontal="right" vertical="center"/>
    </xf>
    <xf numFmtId="177" fontId="1" fillId="0" borderId="66" xfId="8" applyNumberFormat="1" applyBorder="1" applyAlignment="1">
      <alignment horizontal="right" vertical="center"/>
    </xf>
    <xf numFmtId="177" fontId="1" fillId="0" borderId="74" xfId="8" applyNumberFormat="1" applyBorder="1" applyAlignment="1">
      <alignment horizontal="center" vertical="center"/>
    </xf>
    <xf numFmtId="177" fontId="1" fillId="0" borderId="75" xfId="8" applyNumberFormat="1" applyBorder="1" applyAlignment="1">
      <alignment horizontal="center" vertical="center"/>
    </xf>
    <xf numFmtId="180" fontId="1" fillId="0" borderId="62" xfId="8" applyNumberFormat="1" applyBorder="1" applyAlignment="1">
      <alignment horizontal="right" vertical="center"/>
    </xf>
    <xf numFmtId="0" fontId="1" fillId="0" borderId="63" xfId="8" applyBorder="1" applyAlignment="1">
      <alignment horizontal="right" vertical="center"/>
    </xf>
    <xf numFmtId="180" fontId="1" fillId="0" borderId="65" xfId="8" applyNumberFormat="1" applyBorder="1" applyAlignment="1">
      <alignment horizontal="center" vertical="center"/>
    </xf>
    <xf numFmtId="180" fontId="1" fillId="0" borderId="66" xfId="8" applyNumberFormat="1" applyBorder="1" applyAlignment="1">
      <alignment horizontal="center" vertical="center"/>
    </xf>
    <xf numFmtId="180" fontId="1" fillId="0" borderId="68" xfId="8" applyNumberFormat="1" applyBorder="1" applyAlignment="1">
      <alignment horizontal="center" vertical="center"/>
    </xf>
    <xf numFmtId="180" fontId="1" fillId="0" borderId="69" xfId="8" applyNumberFormat="1" applyBorder="1" applyAlignment="1">
      <alignment horizontal="center" vertical="center"/>
    </xf>
    <xf numFmtId="180" fontId="1" fillId="0" borderId="32" xfId="8" applyNumberFormat="1" applyBorder="1" applyAlignment="1">
      <alignment horizontal="center" vertical="center"/>
    </xf>
    <xf numFmtId="180" fontId="1" fillId="0" borderId="33" xfId="8" applyNumberFormat="1" applyBorder="1" applyAlignment="1">
      <alignment horizontal="center" vertical="center"/>
    </xf>
    <xf numFmtId="177" fontId="1" fillId="0" borderId="72" xfId="8" applyNumberFormat="1" applyBorder="1" applyAlignment="1">
      <alignment horizontal="center" vertical="center"/>
    </xf>
    <xf numFmtId="177" fontId="1" fillId="0" borderId="73" xfId="8" applyNumberFormat="1" applyBorder="1" applyAlignment="1">
      <alignment horizontal="center" vertical="center"/>
    </xf>
    <xf numFmtId="177" fontId="1" fillId="0" borderId="76" xfId="8" applyNumberFormat="1" applyBorder="1" applyAlignment="1">
      <alignment horizontal="center" vertical="center"/>
    </xf>
    <xf numFmtId="177" fontId="1" fillId="0" borderId="77" xfId="8" applyNumberFormat="1" applyBorder="1" applyAlignment="1">
      <alignment horizontal="center" vertical="center"/>
    </xf>
    <xf numFmtId="180" fontId="1" fillId="0" borderId="75" xfId="8" applyNumberFormat="1" applyBorder="1" applyAlignment="1">
      <alignment horizontal="center" vertical="center"/>
    </xf>
    <xf numFmtId="180" fontId="1" fillId="0" borderId="74" xfId="8" applyNumberFormat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3" fillId="2" borderId="3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1" fillId="2" borderId="40" xfId="9" applyFill="1" applyBorder="1" applyAlignment="1">
      <alignment horizontal="left" vertical="center"/>
    </xf>
    <xf numFmtId="0" fontId="1" fillId="2" borderId="16" xfId="9" applyFill="1" applyBorder="1" applyAlignment="1">
      <alignment horizontal="left" vertical="center"/>
    </xf>
    <xf numFmtId="0" fontId="1" fillId="2" borderId="4" xfId="9" applyFill="1" applyBorder="1" applyAlignment="1">
      <alignment horizontal="left" vertical="center"/>
    </xf>
    <xf numFmtId="0" fontId="1" fillId="2" borderId="38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21" xfId="9" applyFill="1" applyBorder="1" applyAlignment="1">
      <alignment horizontal="left" vertical="center"/>
    </xf>
    <xf numFmtId="0" fontId="1" fillId="2" borderId="34" xfId="9" applyFill="1" applyBorder="1" applyAlignment="1">
      <alignment horizontal="left" vertical="center"/>
    </xf>
    <xf numFmtId="0" fontId="1" fillId="2" borderId="35" xfId="9" applyFill="1" applyBorder="1" applyAlignment="1">
      <alignment horizontal="left" vertical="center"/>
    </xf>
    <xf numFmtId="0" fontId="1" fillId="2" borderId="47" xfId="9" applyFill="1" applyBorder="1" applyAlignment="1">
      <alignment horizontal="left" vertical="center"/>
    </xf>
    <xf numFmtId="0" fontId="35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0" fontId="1" fillId="2" borderId="48" xfId="9" applyFill="1" applyBorder="1" applyAlignment="1">
      <alignment horizontal="center" vertical="center"/>
    </xf>
    <xf numFmtId="0" fontId="1" fillId="2" borderId="49" xfId="9" applyFill="1" applyBorder="1" applyAlignment="1">
      <alignment horizontal="center" vertical="center"/>
    </xf>
    <xf numFmtId="0" fontId="1" fillId="2" borderId="49" xfId="9" applyFill="1" applyBorder="1" applyAlignment="1">
      <alignment vertical="center"/>
    </xf>
    <xf numFmtId="0" fontId="1" fillId="2" borderId="50" xfId="9" applyFill="1" applyBorder="1" applyAlignment="1">
      <alignment vertical="center"/>
    </xf>
    <xf numFmtId="0" fontId="1" fillId="2" borderId="53" xfId="9" applyFill="1" applyBorder="1" applyAlignment="1">
      <alignment vertical="center"/>
    </xf>
    <xf numFmtId="0" fontId="1" fillId="2" borderId="54" xfId="9" applyFill="1" applyBorder="1" applyAlignment="1">
      <alignment vertical="center"/>
    </xf>
    <xf numFmtId="0" fontId="1" fillId="2" borderId="55" xfId="9" applyFill="1" applyBorder="1" applyAlignment="1">
      <alignment vertical="center"/>
    </xf>
    <xf numFmtId="0" fontId="1" fillId="2" borderId="51" xfId="9" applyFill="1" applyBorder="1" applyAlignment="1">
      <alignment horizontal="center" vertical="center"/>
    </xf>
    <xf numFmtId="0" fontId="1" fillId="2" borderId="52" xfId="9" applyFill="1" applyBorder="1" applyAlignment="1">
      <alignment horizontal="center" vertical="center"/>
    </xf>
    <xf numFmtId="0" fontId="1" fillId="2" borderId="56" xfId="9" applyFill="1" applyBorder="1" applyAlignment="1">
      <alignment horizontal="center" vertical="center"/>
    </xf>
    <xf numFmtId="0" fontId="1" fillId="2" borderId="78" xfId="9" applyFill="1" applyBorder="1" applyAlignment="1">
      <alignment horizontal="center" vertical="center"/>
    </xf>
    <xf numFmtId="0" fontId="1" fillId="2" borderId="67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14" xfId="9" applyFill="1" applyBorder="1" applyAlignment="1">
      <alignment horizontal="left" vertical="center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left" vertical="center"/>
    </xf>
    <xf numFmtId="49" fontId="4" fillId="4" borderId="16" xfId="0" applyNumberFormat="1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left" vertical="center" wrapText="1"/>
    </xf>
    <xf numFmtId="49" fontId="4" fillId="4" borderId="16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49" fontId="4" fillId="4" borderId="14" xfId="0" applyNumberFormat="1" applyFont="1" applyFill="1" applyBorder="1" applyAlignment="1">
      <alignment horizontal="left" vertical="center"/>
    </xf>
    <xf numFmtId="49" fontId="4" fillId="4" borderId="24" xfId="0" applyNumberFormat="1" applyFont="1" applyFill="1" applyBorder="1" applyAlignment="1">
      <alignment horizontal="left" vertical="center"/>
    </xf>
    <xf numFmtId="49" fontId="4" fillId="4" borderId="25" xfId="0" applyNumberFormat="1" applyFont="1" applyFill="1" applyBorder="1" applyAlignment="1">
      <alignment horizontal="left" vertical="center"/>
    </xf>
    <xf numFmtId="49" fontId="4" fillId="4" borderId="26" xfId="0" applyNumberFormat="1" applyFont="1" applyFill="1" applyBorder="1" applyAlignment="1">
      <alignment horizontal="left" vertical="center"/>
    </xf>
    <xf numFmtId="49" fontId="19" fillId="4" borderId="9" xfId="0" applyNumberFormat="1" applyFont="1" applyFill="1" applyBorder="1" applyAlignment="1">
      <alignment horizontal="left" vertical="center"/>
    </xf>
    <xf numFmtId="49" fontId="19" fillId="4" borderId="16" xfId="0" applyNumberFormat="1" applyFont="1" applyFill="1" applyBorder="1" applyAlignment="1">
      <alignment horizontal="left" vertical="center"/>
    </xf>
    <xf numFmtId="49" fontId="19" fillId="4" borderId="4" xfId="0" applyNumberFormat="1" applyFont="1" applyFill="1" applyBorder="1" applyAlignment="1">
      <alignment horizontal="left" vertical="center"/>
    </xf>
    <xf numFmtId="49" fontId="29" fillId="4" borderId="9" xfId="0" applyNumberFormat="1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center" vertical="center" wrapText="1"/>
    </xf>
    <xf numFmtId="177" fontId="29" fillId="3" borderId="9" xfId="0" applyNumberFormat="1" applyFont="1" applyFill="1" applyBorder="1" applyAlignment="1">
      <alignment horizontal="right" vertical="center"/>
    </xf>
    <xf numFmtId="177" fontId="29" fillId="3" borderId="4" xfId="0" applyNumberFormat="1" applyFont="1" applyFill="1" applyBorder="1" applyAlignment="1">
      <alignment horizontal="right" vertical="center"/>
    </xf>
    <xf numFmtId="49" fontId="29" fillId="4" borderId="19" xfId="0" applyNumberFormat="1" applyFont="1" applyFill="1" applyBorder="1" applyAlignment="1">
      <alignment horizontal="center" vertical="center" wrapText="1"/>
    </xf>
    <xf numFmtId="49" fontId="29" fillId="4" borderId="8" xfId="0" applyNumberFormat="1" applyFont="1" applyFill="1" applyBorder="1" applyAlignment="1">
      <alignment horizontal="center" vertical="center" wrapText="1"/>
    </xf>
    <xf numFmtId="49" fontId="29" fillId="4" borderId="13" xfId="0" applyNumberFormat="1" applyFont="1" applyFill="1" applyBorder="1" applyAlignment="1">
      <alignment horizontal="center" vertical="center" wrapText="1"/>
    </xf>
    <xf numFmtId="49" fontId="19" fillId="4" borderId="6" xfId="0" applyNumberFormat="1" applyFont="1" applyFill="1" applyBorder="1" applyAlignment="1">
      <alignment horizontal="center" vertical="center"/>
    </xf>
    <xf numFmtId="49" fontId="29" fillId="4" borderId="6" xfId="0" applyNumberFormat="1" applyFont="1" applyFill="1" applyBorder="1" applyAlignment="1">
      <alignment horizontal="center" vertical="center" wrapText="1"/>
    </xf>
    <xf numFmtId="49" fontId="29" fillId="4" borderId="20" xfId="0" applyNumberFormat="1" applyFont="1" applyFill="1" applyBorder="1" applyAlignment="1">
      <alignment horizontal="center" vertical="center" wrapText="1"/>
    </xf>
    <xf numFmtId="49" fontId="19" fillId="4" borderId="14" xfId="0" applyNumberFormat="1" applyFont="1" applyFill="1" applyBorder="1" applyAlignment="1">
      <alignment horizontal="center" vertical="center"/>
    </xf>
    <xf numFmtId="49" fontId="29" fillId="4" borderId="6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20" xfId="0" applyNumberFormat="1" applyFont="1" applyFill="1" applyBorder="1" applyAlignment="1">
      <alignment horizontal="center" vertical="center"/>
    </xf>
    <xf numFmtId="49" fontId="29" fillId="4" borderId="30" xfId="0" applyNumberFormat="1" applyFont="1" applyFill="1" applyBorder="1" applyAlignment="1">
      <alignment horizontal="center" vertical="center"/>
    </xf>
    <xf numFmtId="49" fontId="29" fillId="4" borderId="2" xfId="0" applyNumberFormat="1" applyFont="1" applyFill="1" applyBorder="1" applyAlignment="1">
      <alignment horizontal="center" vertical="center"/>
    </xf>
    <xf numFmtId="49" fontId="29" fillId="4" borderId="14" xfId="0" applyNumberFormat="1" applyFont="1" applyFill="1" applyBorder="1" applyAlignment="1">
      <alignment horizontal="center" vertical="center"/>
    </xf>
    <xf numFmtId="49" fontId="29" fillId="0" borderId="31" xfId="0" applyNumberFormat="1" applyFont="1" applyBorder="1" applyAlignment="1" applyProtection="1">
      <alignment horizontal="left" vertical="center"/>
      <protection locked="0"/>
    </xf>
    <xf numFmtId="49" fontId="29" fillId="0" borderId="16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4" borderId="27" xfId="0" applyNumberFormat="1" applyFont="1" applyFill="1" applyBorder="1" applyAlignment="1">
      <alignment horizontal="center" vertical="center" wrapText="1"/>
    </xf>
    <xf numFmtId="49" fontId="29" fillId="4" borderId="2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19" fillId="0" borderId="9" xfId="0" applyNumberFormat="1" applyFont="1" applyBorder="1" applyAlignment="1" applyProtection="1">
      <alignment horizontal="left" vertical="center" wrapText="1"/>
      <protection locked="0"/>
    </xf>
    <xf numFmtId="49" fontId="19" fillId="0" borderId="4" xfId="0" applyNumberFormat="1" applyFont="1" applyBorder="1" applyAlignment="1" applyProtection="1">
      <alignment horizontal="left" vertical="center" wrapText="1"/>
      <protection locked="0"/>
    </xf>
    <xf numFmtId="177" fontId="19" fillId="0" borderId="9" xfId="0" applyNumberFormat="1" applyFont="1" applyBorder="1" applyAlignment="1" applyProtection="1">
      <alignment horizontal="right" vertical="center"/>
      <protection locked="0"/>
    </xf>
    <xf numFmtId="177" fontId="19" fillId="0" borderId="4" xfId="0" applyNumberFormat="1" applyFont="1" applyBorder="1" applyAlignment="1" applyProtection="1">
      <alignment horizontal="right" vertical="center"/>
      <protection locked="0"/>
    </xf>
    <xf numFmtId="49" fontId="19" fillId="0" borderId="9" xfId="0" applyNumberFormat="1" applyFont="1" applyBorder="1" applyAlignment="1" applyProtection="1">
      <alignment horizontal="left" vertical="center"/>
      <protection locked="0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49" fontId="30" fillId="4" borderId="19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9" fillId="4" borderId="5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center" vertical="center" wrapText="1"/>
    </xf>
    <xf numFmtId="177" fontId="4" fillId="3" borderId="9" xfId="0" applyNumberFormat="1" applyFont="1" applyFill="1" applyBorder="1">
      <alignment vertical="center"/>
    </xf>
    <xf numFmtId="177" fontId="4" fillId="3" borderId="4" xfId="0" applyNumberFormat="1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49" fontId="26" fillId="0" borderId="2" xfId="0" applyNumberFormat="1" applyFont="1" applyBorder="1" applyAlignment="1" applyProtection="1">
      <alignment horizontal="right" vertical="center"/>
      <protection locked="0"/>
    </xf>
    <xf numFmtId="49" fontId="20" fillId="0" borderId="2" xfId="0" applyNumberFormat="1" applyFont="1" applyBorder="1" applyAlignment="1" applyProtection="1">
      <alignment horizontal="right" vertical="center"/>
      <protection locked="0"/>
    </xf>
    <xf numFmtId="49" fontId="19" fillId="4" borderId="9" xfId="0" applyNumberFormat="1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/>
    </xf>
    <xf numFmtId="49" fontId="19" fillId="0" borderId="32" xfId="0" applyNumberFormat="1" applyFont="1" applyBorder="1" applyAlignment="1">
      <alignment horizontal="left" vertical="center"/>
    </xf>
    <xf numFmtId="49" fontId="19" fillId="0" borderId="33" xfId="0" applyNumberFormat="1" applyFont="1" applyBorder="1" applyAlignment="1">
      <alignment horizontal="left" vertical="center"/>
    </xf>
    <xf numFmtId="177" fontId="19" fillId="3" borderId="9" xfId="0" applyNumberFormat="1" applyFont="1" applyFill="1" applyBorder="1" applyAlignment="1">
      <alignment horizontal="right" vertical="center"/>
    </xf>
    <xf numFmtId="177" fontId="19" fillId="3" borderId="4" xfId="0" applyNumberFormat="1" applyFont="1" applyFill="1" applyBorder="1" applyAlignment="1">
      <alignment horizontal="right" vertical="center"/>
    </xf>
    <xf numFmtId="49" fontId="30" fillId="4" borderId="19" xfId="0" applyNumberFormat="1" applyFont="1" applyFill="1" applyBorder="1" applyAlignment="1">
      <alignment horizontal="left" vertical="center" wrapText="1"/>
    </xf>
    <xf numFmtId="49" fontId="4" fillId="0" borderId="20" xfId="0" applyNumberFormat="1" applyFont="1" applyBorder="1">
      <alignment vertical="center"/>
    </xf>
    <xf numFmtId="49" fontId="4" fillId="0" borderId="18" xfId="0" applyNumberFormat="1" applyFont="1" applyBorder="1">
      <alignment vertical="center"/>
    </xf>
    <xf numFmtId="49" fontId="4" fillId="0" borderId="21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4" borderId="7" xfId="4" applyNumberFormat="1" applyFont="1" applyFill="1" applyBorder="1" applyAlignment="1" applyProtection="1">
      <alignment horizontal="center" vertical="center" wrapText="1"/>
      <protection locked="0"/>
    </xf>
    <xf numFmtId="49" fontId="4" fillId="4" borderId="6" xfId="4" applyNumberFormat="1" applyFont="1" applyFill="1" applyBorder="1" applyAlignment="1" applyProtection="1">
      <alignment horizontal="center" vertical="center" wrapText="1"/>
      <protection locked="0"/>
    </xf>
    <xf numFmtId="49" fontId="4" fillId="4" borderId="7" xfId="4" applyNumberFormat="1" applyFont="1" applyFill="1" applyBorder="1" applyAlignment="1">
      <alignment horizontal="center" vertical="center"/>
    </xf>
    <xf numFmtId="49" fontId="4" fillId="4" borderId="6" xfId="4" applyNumberFormat="1" applyFont="1" applyFill="1" applyBorder="1" applyAlignment="1">
      <alignment horizontal="center" vertical="center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>
      <alignment horizontal="left" vertical="center"/>
    </xf>
    <xf numFmtId="49" fontId="4" fillId="0" borderId="4" xfId="2" applyNumberFormat="1" applyFont="1" applyBorder="1" applyAlignment="1">
      <alignment horizontal="left" vertical="center"/>
    </xf>
    <xf numFmtId="49" fontId="4" fillId="4" borderId="9" xfId="4" applyNumberFormat="1" applyFont="1" applyFill="1" applyBorder="1" applyAlignment="1">
      <alignment horizontal="center"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4" borderId="13" xfId="4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7" xfId="4" applyNumberFormat="1" applyFont="1" applyFill="1" applyBorder="1" applyAlignment="1">
      <alignment horizontal="center" vertical="center" wrapText="1"/>
    </xf>
    <xf numFmtId="49" fontId="4" fillId="4" borderId="16" xfId="4" applyNumberFormat="1" applyFont="1" applyFill="1" applyBorder="1" applyAlignment="1">
      <alignment horizontal="center" vertical="center"/>
    </xf>
    <xf numFmtId="0" fontId="4" fillId="0" borderId="9" xfId="4" applyFont="1" applyBorder="1" applyAlignment="1">
      <alignment horizontal="left" vertical="center" wrapText="1"/>
    </xf>
    <xf numFmtId="0" fontId="4" fillId="0" borderId="4" xfId="4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0" fontId="5" fillId="0" borderId="9" xfId="4" applyFont="1" applyBorder="1" applyAlignment="1">
      <alignment horizontal="left" vertical="center" wrapText="1"/>
    </xf>
    <xf numFmtId="0" fontId="5" fillId="0" borderId="4" xfId="4" applyFont="1" applyBorder="1" applyAlignment="1">
      <alignment horizontal="left" vertical="center" wrapText="1"/>
    </xf>
    <xf numFmtId="38" fontId="20" fillId="2" borderId="0" xfId="1" applyFont="1" applyFill="1" applyAlignment="1" applyProtection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4" borderId="5" xfId="0" applyNumberFormat="1" applyFont="1" applyFill="1" applyBorder="1" applyAlignment="1">
      <alignment horizontal="center" vertical="center"/>
    </xf>
    <xf numFmtId="49" fontId="31" fillId="4" borderId="4" xfId="0" applyNumberFormat="1" applyFont="1" applyFill="1" applyBorder="1" applyAlignment="1">
      <alignment horizontal="center" vertical="center"/>
    </xf>
  </cellXfs>
  <cellStyles count="18">
    <cellStyle name="桁区切り" xfId="1" builtinId="6"/>
    <cellStyle name="桁区切り 2" xfId="7" xr:uid="{00000000-0005-0000-0000-000001000000}"/>
    <cellStyle name="標準" xfId="0" builtinId="0"/>
    <cellStyle name="標準 2" xfId="2" xr:uid="{00000000-0005-0000-0000-000003000000}"/>
    <cellStyle name="標準 2 2" xfId="16" xr:uid="{00000000-0005-0000-0000-000004000000}"/>
    <cellStyle name="標準 2 3" xfId="13" xr:uid="{00000000-0005-0000-0000-000005000000}"/>
    <cellStyle name="標準 3" xfId="3" xr:uid="{00000000-0005-0000-0000-000006000000}"/>
    <cellStyle name="標準 3 2" xfId="17" xr:uid="{00000000-0005-0000-0000-000007000000}"/>
    <cellStyle name="標準 4" xfId="11" xr:uid="{00000000-0005-0000-0000-000008000000}"/>
    <cellStyle name="標準 5" xfId="8" xr:uid="{00000000-0005-0000-0000-000009000000}"/>
    <cellStyle name="標準 6" xfId="14" xr:uid="{00000000-0005-0000-0000-00000A000000}"/>
    <cellStyle name="標準 7" xfId="10" xr:uid="{00000000-0005-0000-0000-00000B000000}"/>
    <cellStyle name="標準 8" xfId="9" xr:uid="{00000000-0005-0000-0000-00000C000000}"/>
    <cellStyle name="標準 9" xfId="6" xr:uid="{00000000-0005-0000-0000-00000D000000}"/>
    <cellStyle name="標準_03.04.01.財務諸表雛形_様式_桜内案１_コピー03　普通会計４表2006.12.23_仕訳" xfId="12" xr:uid="{00000000-0005-0000-0000-00000E000000}"/>
    <cellStyle name="標準_附属明細表PL・NW・WS　20060423修正版" xfId="4" xr:uid="{00000000-0005-0000-0000-00000F000000}"/>
    <cellStyle name="標準_別冊１　Ｐ2～Ｐ5　普通会計４表20070113_仕訳" xfId="15" xr:uid="{00000000-0005-0000-0000-000010000000}"/>
    <cellStyle name="標準１" xfId="5" xr:uid="{00000000-0005-0000-0000-000011000000}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</xdr:row>
          <xdr:rowOff>0</xdr:rowOff>
        </xdr:from>
        <xdr:to>
          <xdr:col>2</xdr:col>
          <xdr:colOff>1123950</xdr:colOff>
          <xdr:row>3</xdr:row>
          <xdr:rowOff>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1285875</xdr:colOff>
          <xdr:row>2</xdr:row>
          <xdr:rowOff>0</xdr:rowOff>
        </xdr:from>
        <xdr:to>
          <xdr:col>3</xdr:col>
          <xdr:colOff>800100</xdr:colOff>
          <xdr:row>3</xdr:row>
          <xdr:rowOff>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428625</xdr:rowOff>
        </xdr:from>
        <xdr:to>
          <xdr:col>2</xdr:col>
          <xdr:colOff>990600</xdr:colOff>
          <xdr:row>2</xdr:row>
          <xdr:rowOff>333375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1104900</xdr:colOff>
          <xdr:row>1</xdr:row>
          <xdr:rowOff>428625</xdr:rowOff>
        </xdr:from>
        <xdr:to>
          <xdr:col>3</xdr:col>
          <xdr:colOff>552450</xdr:colOff>
          <xdr:row>2</xdr:row>
          <xdr:rowOff>333375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5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333375</xdr:colOff>
          <xdr:row>1</xdr:row>
          <xdr:rowOff>523875</xdr:rowOff>
        </xdr:from>
        <xdr:to>
          <xdr:col>2</xdr:col>
          <xdr:colOff>1390650</xdr:colOff>
          <xdr:row>2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1543050</xdr:colOff>
          <xdr:row>1</xdr:row>
          <xdr:rowOff>523875</xdr:rowOff>
        </xdr:from>
        <xdr:to>
          <xdr:col>3</xdr:col>
          <xdr:colOff>628650</xdr:colOff>
          <xdr:row>2</xdr:row>
          <xdr:rowOff>190500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2</xdr:row>
          <xdr:rowOff>76200</xdr:rowOff>
        </xdr:from>
        <xdr:to>
          <xdr:col>2</xdr:col>
          <xdr:colOff>1447800</xdr:colOff>
          <xdr:row>3</xdr:row>
          <xdr:rowOff>104775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2</xdr:row>
          <xdr:rowOff>76200</xdr:rowOff>
        </xdr:from>
        <xdr:to>
          <xdr:col>3</xdr:col>
          <xdr:colOff>523875</xdr:colOff>
          <xdr:row>3</xdr:row>
          <xdr:rowOff>104775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238125</xdr:colOff>
          <xdr:row>2</xdr:row>
          <xdr:rowOff>9525</xdr:rowOff>
        </xdr:from>
        <xdr:to>
          <xdr:col>2</xdr:col>
          <xdr:colOff>1323975</xdr:colOff>
          <xdr:row>3</xdr:row>
          <xdr:rowOff>9525</xdr:rowOff>
        </xdr:to>
        <xdr:sp macro="" textlink="">
          <xdr:nvSpPr>
            <xdr:cNvPr id="18436" name="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8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1485900</xdr:colOff>
          <xdr:row>2</xdr:row>
          <xdr:rowOff>9525</xdr:rowOff>
        </xdr:from>
        <xdr:to>
          <xdr:col>3</xdr:col>
          <xdr:colOff>295275</xdr:colOff>
          <xdr:row>3</xdr:row>
          <xdr:rowOff>9525</xdr:rowOff>
        </xdr:to>
        <xdr:sp macro="" textlink="">
          <xdr:nvSpPr>
            <xdr:cNvPr id="18437" name="Butto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8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314325</xdr:colOff>
          <xdr:row>2</xdr:row>
          <xdr:rowOff>9525</xdr:rowOff>
        </xdr:from>
        <xdr:to>
          <xdr:col>2</xdr:col>
          <xdr:colOff>285750</xdr:colOff>
          <xdr:row>3</xdr:row>
          <xdr:rowOff>9525</xdr:rowOff>
        </xdr:to>
        <xdr:sp macro="" textlink="">
          <xdr:nvSpPr>
            <xdr:cNvPr id="77825" name="Button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C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447675</xdr:colOff>
          <xdr:row>2</xdr:row>
          <xdr:rowOff>9525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77826" name="Button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C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476250</xdr:colOff>
          <xdr:row>0</xdr:row>
          <xdr:rowOff>285750</xdr:rowOff>
        </xdr:from>
        <xdr:to>
          <xdr:col>2</xdr:col>
          <xdr:colOff>457200</xdr:colOff>
          <xdr:row>1</xdr:row>
          <xdr:rowOff>171450</xdr:rowOff>
        </xdr:to>
        <xdr:sp macro="" textlink="">
          <xdr:nvSpPr>
            <xdr:cNvPr id="61441" name="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D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600075</xdr:colOff>
          <xdr:row>0</xdr:row>
          <xdr:rowOff>285750</xdr:rowOff>
        </xdr:from>
        <xdr:to>
          <xdr:col>3</xdr:col>
          <xdr:colOff>581025</xdr:colOff>
          <xdr:row>1</xdr:row>
          <xdr:rowOff>171450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D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609600</xdr:colOff>
          <xdr:row>1</xdr:row>
          <xdr:rowOff>285750</xdr:rowOff>
        </xdr:from>
        <xdr:to>
          <xdr:col>3</xdr:col>
          <xdr:colOff>590550</xdr:colOff>
          <xdr:row>2</xdr:row>
          <xdr:rowOff>161925</xdr:rowOff>
        </xdr:to>
        <xdr:sp macro="" textlink="">
          <xdr:nvSpPr>
            <xdr:cNvPr id="61446" name="Button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D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476250</xdr:colOff>
          <xdr:row>1</xdr:row>
          <xdr:rowOff>276225</xdr:rowOff>
        </xdr:from>
        <xdr:to>
          <xdr:col>2</xdr:col>
          <xdr:colOff>457200</xdr:colOff>
          <xdr:row>2</xdr:row>
          <xdr:rowOff>161925</xdr:rowOff>
        </xdr:to>
        <xdr:sp macro="" textlink="">
          <xdr:nvSpPr>
            <xdr:cNvPr id="61447" name="Button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D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180975</xdr:rowOff>
        </xdr:from>
        <xdr:to>
          <xdr:col>1</xdr:col>
          <xdr:colOff>1857375</xdr:colOff>
          <xdr:row>2</xdr:row>
          <xdr:rowOff>314325</xdr:rowOff>
        </xdr:to>
        <xdr:sp macro="" textlink="">
          <xdr:nvSpPr>
            <xdr:cNvPr id="63489" name="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F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2076450</xdr:colOff>
          <xdr:row>1</xdr:row>
          <xdr:rowOff>180975</xdr:rowOff>
        </xdr:from>
        <xdr:to>
          <xdr:col>2</xdr:col>
          <xdr:colOff>819150</xdr:colOff>
          <xdr:row>2</xdr:row>
          <xdr:rowOff>314325</xdr:rowOff>
        </xdr:to>
        <xdr:sp macro="" textlink="">
          <xdr:nvSpPr>
            <xdr:cNvPr id="63490" name="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F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1" zoomScale="85" zoomScaleNormal="85" zoomScaleSheetLayoutView="85" workbookViewId="0"/>
  </sheetViews>
  <sheetFormatPr defaultColWidth="9" defaultRowHeight="12.4" x14ac:dyDescent="0.25"/>
  <cols>
    <col min="1" max="2" width="9" style="178" hidden="1" customWidth="1"/>
    <col min="3" max="3" width="0.59765625" style="179" customWidth="1"/>
    <col min="4" max="14" width="2.1328125" style="179" customWidth="1"/>
    <col min="15" max="15" width="6" style="179" customWidth="1"/>
    <col min="16" max="16" width="22.3984375" style="179" customWidth="1"/>
    <col min="17" max="17" width="3.3984375" style="179" bestFit="1" customWidth="1"/>
    <col min="18" max="19" width="2.1328125" style="179" customWidth="1"/>
    <col min="20" max="24" width="3.86328125" style="179" customWidth="1"/>
    <col min="25" max="25" width="3.1328125" style="179" customWidth="1"/>
    <col min="26" max="26" width="24.1328125" style="179" bestFit="1" customWidth="1"/>
    <col min="27" max="27" width="3.1328125" style="179" customWidth="1"/>
    <col min="28" max="28" width="0.59765625" style="179" customWidth="1"/>
    <col min="29" max="29" width="9" style="179"/>
    <col min="30" max="31" width="0" style="179" hidden="1" customWidth="1"/>
    <col min="32" max="16384" width="9" style="179"/>
  </cols>
  <sheetData>
    <row r="1" spans="1:31" x14ac:dyDescent="0.25">
      <c r="D1" s="179" t="s">
        <v>223</v>
      </c>
    </row>
    <row r="2" spans="1:31" x14ac:dyDescent="0.25">
      <c r="D2" s="179" t="s">
        <v>592</v>
      </c>
    </row>
    <row r="3" spans="1:31" x14ac:dyDescent="0.25">
      <c r="D3" s="179" t="s">
        <v>224</v>
      </c>
    </row>
    <row r="4" spans="1:31" x14ac:dyDescent="0.25">
      <c r="D4" s="179" t="s">
        <v>225</v>
      </c>
    </row>
    <row r="5" spans="1:31" x14ac:dyDescent="0.25">
      <c r="D5" s="179" t="s">
        <v>226</v>
      </c>
    </row>
    <row r="6" spans="1:31" x14ac:dyDescent="0.25">
      <c r="D6" s="179" t="s">
        <v>227</v>
      </c>
    </row>
    <row r="7" spans="1:31" x14ac:dyDescent="0.25">
      <c r="D7" s="179" t="s">
        <v>228</v>
      </c>
    </row>
    <row r="8" spans="1:31" s="184" customFormat="1" ht="12.75" x14ac:dyDescent="0.25">
      <c r="A8" s="180"/>
      <c r="B8" s="181"/>
      <c r="C8" s="181"/>
      <c r="D8" s="181"/>
      <c r="E8" s="181"/>
      <c r="F8" s="181"/>
      <c r="G8" s="181"/>
      <c r="H8" s="181"/>
      <c r="I8" s="182"/>
      <c r="J8" s="182"/>
      <c r="K8" s="182"/>
      <c r="L8" s="182"/>
      <c r="M8" s="182"/>
      <c r="N8" s="182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</row>
    <row r="9" spans="1:31" ht="23.25" customHeight="1" x14ac:dyDescent="0.4">
      <c r="C9" s="185"/>
      <c r="D9" s="387" t="s">
        <v>229</v>
      </c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</row>
    <row r="10" spans="1:31" ht="21" customHeight="1" x14ac:dyDescent="0.25">
      <c r="D10" s="388" t="s">
        <v>593</v>
      </c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</row>
    <row r="11" spans="1:31" s="187" customFormat="1" ht="16.5" customHeight="1" thickBot="1" x14ac:dyDescent="0.3">
      <c r="A11" s="186"/>
      <c r="B11" s="186"/>
      <c r="D11" s="188"/>
      <c r="AA11" s="189" t="s">
        <v>230</v>
      </c>
    </row>
    <row r="12" spans="1:31" s="191" customFormat="1" ht="14.25" customHeight="1" thickBot="1" x14ac:dyDescent="0.3">
      <c r="A12" s="190" t="s">
        <v>231</v>
      </c>
      <c r="B12" s="190" t="s">
        <v>232</v>
      </c>
      <c r="D12" s="389" t="s">
        <v>233</v>
      </c>
      <c r="E12" s="390"/>
      <c r="F12" s="390"/>
      <c r="G12" s="390"/>
      <c r="H12" s="390"/>
      <c r="I12" s="390"/>
      <c r="J12" s="390"/>
      <c r="K12" s="391"/>
      <c r="L12" s="391"/>
      <c r="M12" s="391"/>
      <c r="N12" s="391"/>
      <c r="O12" s="391"/>
      <c r="P12" s="392" t="s">
        <v>234</v>
      </c>
      <c r="Q12" s="393"/>
      <c r="R12" s="390" t="s">
        <v>233</v>
      </c>
      <c r="S12" s="390"/>
      <c r="T12" s="390"/>
      <c r="U12" s="390"/>
      <c r="V12" s="390"/>
      <c r="W12" s="390"/>
      <c r="X12" s="390"/>
      <c r="Y12" s="390"/>
      <c r="Z12" s="392" t="s">
        <v>234</v>
      </c>
      <c r="AA12" s="393"/>
    </row>
    <row r="13" spans="1:31" ht="14.65" customHeight="1" x14ac:dyDescent="0.25">
      <c r="D13" s="192" t="s">
        <v>235</v>
      </c>
      <c r="E13" s="188"/>
      <c r="F13" s="193"/>
      <c r="G13" s="194"/>
      <c r="H13" s="194"/>
      <c r="I13" s="194"/>
      <c r="J13" s="194"/>
      <c r="K13" s="188"/>
      <c r="L13" s="188"/>
      <c r="M13" s="188"/>
      <c r="N13" s="188"/>
      <c r="O13" s="188"/>
      <c r="P13" s="195"/>
      <c r="Q13" s="196"/>
      <c r="R13" s="193" t="s">
        <v>236</v>
      </c>
      <c r="S13" s="193"/>
      <c r="T13" s="193"/>
      <c r="U13" s="193"/>
      <c r="V13" s="193"/>
      <c r="W13" s="193"/>
      <c r="X13" s="193"/>
      <c r="Y13" s="188"/>
      <c r="Z13" s="197"/>
      <c r="AA13" s="198"/>
    </row>
    <row r="14" spans="1:31" ht="14.65" customHeight="1" x14ac:dyDescent="0.25">
      <c r="A14" s="178" t="s">
        <v>237</v>
      </c>
      <c r="B14" s="178" t="s">
        <v>238</v>
      </c>
      <c r="D14" s="199"/>
      <c r="E14" s="193" t="s">
        <v>239</v>
      </c>
      <c r="F14" s="193"/>
      <c r="G14" s="193"/>
      <c r="H14" s="193"/>
      <c r="I14" s="193"/>
      <c r="J14" s="193"/>
      <c r="K14" s="188"/>
      <c r="L14" s="188"/>
      <c r="M14" s="188"/>
      <c r="N14" s="188"/>
      <c r="O14" s="188"/>
      <c r="P14" s="200">
        <v>27503933241</v>
      </c>
      <c r="Q14" s="201"/>
      <c r="R14" s="193"/>
      <c r="S14" s="193" t="s">
        <v>240</v>
      </c>
      <c r="T14" s="193"/>
      <c r="U14" s="193"/>
      <c r="V14" s="193"/>
      <c r="W14" s="193"/>
      <c r="X14" s="193"/>
      <c r="Y14" s="188"/>
      <c r="Z14" s="200">
        <v>2911870164</v>
      </c>
      <c r="AA14" s="202"/>
      <c r="AD14" s="179">
        <f>IF(AND(AD15="-",AD43="-",AD46="-"),"-",SUM(AD15,AD43,AD46))</f>
        <v>27503933241</v>
      </c>
      <c r="AE14" s="179">
        <f>IF(COUNTIF(AE15:AE19,"-")=COUNTA(AE15:AE19),"-",SUM(AE15:AE19))</f>
        <v>2911870164</v>
      </c>
    </row>
    <row r="15" spans="1:31" ht="14.65" customHeight="1" x14ac:dyDescent="0.25">
      <c r="A15" s="178" t="s">
        <v>241</v>
      </c>
      <c r="B15" s="178" t="s">
        <v>242</v>
      </c>
      <c r="D15" s="199"/>
      <c r="E15" s="193"/>
      <c r="F15" s="193" t="s">
        <v>243</v>
      </c>
      <c r="G15" s="193"/>
      <c r="H15" s="193"/>
      <c r="I15" s="193"/>
      <c r="J15" s="193"/>
      <c r="K15" s="188"/>
      <c r="L15" s="188"/>
      <c r="M15" s="188"/>
      <c r="N15" s="188"/>
      <c r="O15" s="188"/>
      <c r="P15" s="200">
        <v>24370291720</v>
      </c>
      <c r="Q15" s="201"/>
      <c r="R15" s="193"/>
      <c r="S15" s="193"/>
      <c r="T15" s="193" t="s">
        <v>244</v>
      </c>
      <c r="U15" s="193"/>
      <c r="V15" s="193"/>
      <c r="W15" s="193"/>
      <c r="X15" s="193"/>
      <c r="Y15" s="188"/>
      <c r="Z15" s="200">
        <v>2502730169</v>
      </c>
      <c r="AA15" s="202"/>
      <c r="AD15" s="179">
        <f>IF(AND(AD16="-",AD32="-",COUNTIF(AD41:AD42,"-")=COUNTA(AD41:AD42)),"-",SUM(AD16,AD32,AD41:AD42))</f>
        <v>24370291720</v>
      </c>
      <c r="AE15" s="179">
        <v>2502730169</v>
      </c>
    </row>
    <row r="16" spans="1:31" ht="14.65" customHeight="1" x14ac:dyDescent="0.25">
      <c r="A16" s="178" t="s">
        <v>245</v>
      </c>
      <c r="B16" s="178" t="s">
        <v>246</v>
      </c>
      <c r="D16" s="199"/>
      <c r="E16" s="193"/>
      <c r="F16" s="193"/>
      <c r="G16" s="193" t="s">
        <v>247</v>
      </c>
      <c r="H16" s="193"/>
      <c r="I16" s="193"/>
      <c r="J16" s="193"/>
      <c r="K16" s="188"/>
      <c r="L16" s="188"/>
      <c r="M16" s="188"/>
      <c r="N16" s="188"/>
      <c r="O16" s="188"/>
      <c r="P16" s="200">
        <v>8296391436</v>
      </c>
      <c r="Q16" s="201"/>
      <c r="R16" s="193"/>
      <c r="S16" s="193"/>
      <c r="T16" s="193" t="s">
        <v>248</v>
      </c>
      <c r="U16" s="193"/>
      <c r="V16" s="193"/>
      <c r="W16" s="193"/>
      <c r="X16" s="193"/>
      <c r="Y16" s="188"/>
      <c r="Z16" s="200" t="s">
        <v>594</v>
      </c>
      <c r="AA16" s="202"/>
      <c r="AD16" s="179">
        <f>IF(COUNTIF(AD17:AD31,"-")=COUNTA(AD17:AD31),"-",SUM(AD17:AD31))</f>
        <v>8296391436</v>
      </c>
      <c r="AE16" s="179" t="s">
        <v>249</v>
      </c>
    </row>
    <row r="17" spans="1:31" ht="14.65" customHeight="1" x14ac:dyDescent="0.25">
      <c r="A17" s="178" t="s">
        <v>250</v>
      </c>
      <c r="B17" s="178" t="s">
        <v>251</v>
      </c>
      <c r="D17" s="199"/>
      <c r="E17" s="193"/>
      <c r="F17" s="193"/>
      <c r="G17" s="193"/>
      <c r="H17" s="193" t="s">
        <v>252</v>
      </c>
      <c r="I17" s="193"/>
      <c r="J17" s="193"/>
      <c r="K17" s="188"/>
      <c r="L17" s="188"/>
      <c r="M17" s="188"/>
      <c r="N17" s="188"/>
      <c r="O17" s="188"/>
      <c r="P17" s="200">
        <v>2552030660</v>
      </c>
      <c r="Q17" s="201"/>
      <c r="R17" s="193"/>
      <c r="S17" s="193"/>
      <c r="T17" s="193" t="s">
        <v>253</v>
      </c>
      <c r="U17" s="193"/>
      <c r="V17" s="193"/>
      <c r="W17" s="193"/>
      <c r="X17" s="193"/>
      <c r="Y17" s="188"/>
      <c r="Z17" s="200">
        <v>409139995</v>
      </c>
      <c r="AA17" s="202"/>
      <c r="AD17" s="179">
        <v>2552030660</v>
      </c>
      <c r="AE17" s="179">
        <v>409139995</v>
      </c>
    </row>
    <row r="18" spans="1:31" ht="14.65" customHeight="1" x14ac:dyDescent="0.25">
      <c r="A18" s="178" t="s">
        <v>254</v>
      </c>
      <c r="B18" s="178" t="s">
        <v>255</v>
      </c>
      <c r="D18" s="199"/>
      <c r="E18" s="193"/>
      <c r="F18" s="193"/>
      <c r="G18" s="193"/>
      <c r="H18" s="193" t="s">
        <v>256</v>
      </c>
      <c r="I18" s="193"/>
      <c r="J18" s="193"/>
      <c r="K18" s="188"/>
      <c r="L18" s="188"/>
      <c r="M18" s="188"/>
      <c r="N18" s="188"/>
      <c r="O18" s="188"/>
      <c r="P18" s="200">
        <v>618861826</v>
      </c>
      <c r="Q18" s="201"/>
      <c r="R18" s="193"/>
      <c r="S18" s="193"/>
      <c r="T18" s="193" t="s">
        <v>257</v>
      </c>
      <c r="U18" s="193"/>
      <c r="V18" s="193"/>
      <c r="W18" s="193"/>
      <c r="X18" s="193"/>
      <c r="Y18" s="188"/>
      <c r="Z18" s="200" t="s">
        <v>594</v>
      </c>
      <c r="AA18" s="202"/>
      <c r="AD18" s="179">
        <v>618861826</v>
      </c>
      <c r="AE18" s="179" t="s">
        <v>249</v>
      </c>
    </row>
    <row r="19" spans="1:31" ht="14.65" customHeight="1" x14ac:dyDescent="0.25">
      <c r="A19" s="178" t="s">
        <v>258</v>
      </c>
      <c r="B19" s="178" t="s">
        <v>259</v>
      </c>
      <c r="D19" s="199"/>
      <c r="E19" s="193"/>
      <c r="F19" s="193"/>
      <c r="G19" s="193"/>
      <c r="H19" s="193" t="s">
        <v>260</v>
      </c>
      <c r="I19" s="193"/>
      <c r="J19" s="193"/>
      <c r="K19" s="188"/>
      <c r="L19" s="188"/>
      <c r="M19" s="188"/>
      <c r="N19" s="188"/>
      <c r="O19" s="188"/>
      <c r="P19" s="200">
        <v>7992853350</v>
      </c>
      <c r="Q19" s="201"/>
      <c r="R19" s="193"/>
      <c r="S19" s="193"/>
      <c r="T19" s="193" t="s">
        <v>261</v>
      </c>
      <c r="U19" s="193"/>
      <c r="V19" s="193"/>
      <c r="W19" s="193"/>
      <c r="X19" s="193"/>
      <c r="Y19" s="188"/>
      <c r="Z19" s="200" t="s">
        <v>594</v>
      </c>
      <c r="AA19" s="202"/>
      <c r="AD19" s="179">
        <v>7992853350</v>
      </c>
      <c r="AE19" s="179" t="s">
        <v>249</v>
      </c>
    </row>
    <row r="20" spans="1:31" ht="14.65" customHeight="1" x14ac:dyDescent="0.25">
      <c r="A20" s="178" t="s">
        <v>262</v>
      </c>
      <c r="B20" s="178" t="s">
        <v>263</v>
      </c>
      <c r="D20" s="199"/>
      <c r="E20" s="193"/>
      <c r="F20" s="193"/>
      <c r="G20" s="193"/>
      <c r="H20" s="193" t="s">
        <v>264</v>
      </c>
      <c r="I20" s="193"/>
      <c r="J20" s="193"/>
      <c r="K20" s="188"/>
      <c r="L20" s="188"/>
      <c r="M20" s="188"/>
      <c r="N20" s="188"/>
      <c r="O20" s="188"/>
      <c r="P20" s="200">
        <v>-3987637980</v>
      </c>
      <c r="Q20" s="201"/>
      <c r="R20" s="193"/>
      <c r="S20" s="193" t="s">
        <v>265</v>
      </c>
      <c r="T20" s="193"/>
      <c r="U20" s="193"/>
      <c r="V20" s="193"/>
      <c r="W20" s="193"/>
      <c r="X20" s="193"/>
      <c r="Y20" s="188"/>
      <c r="Z20" s="200">
        <v>105348239</v>
      </c>
      <c r="AA20" s="202"/>
      <c r="AD20" s="179">
        <v>-3987637980</v>
      </c>
      <c r="AE20" s="179">
        <f>IF(COUNTIF(AE21:AE28,"-")=COUNTA(AE21:AE28),"-",SUM(AE21:AE28))</f>
        <v>105348239</v>
      </c>
    </row>
    <row r="21" spans="1:31" ht="14.65" customHeight="1" x14ac:dyDescent="0.25">
      <c r="A21" s="178" t="s">
        <v>266</v>
      </c>
      <c r="B21" s="178" t="s">
        <v>267</v>
      </c>
      <c r="D21" s="199"/>
      <c r="E21" s="193"/>
      <c r="F21" s="193"/>
      <c r="G21" s="193"/>
      <c r="H21" s="193" t="s">
        <v>268</v>
      </c>
      <c r="I21" s="193"/>
      <c r="J21" s="193"/>
      <c r="K21" s="188"/>
      <c r="L21" s="188"/>
      <c r="M21" s="188"/>
      <c r="N21" s="188"/>
      <c r="O21" s="188"/>
      <c r="P21" s="200">
        <v>2062774784</v>
      </c>
      <c r="Q21" s="201"/>
      <c r="R21" s="193"/>
      <c r="S21" s="193"/>
      <c r="T21" s="193" t="s">
        <v>269</v>
      </c>
      <c r="U21" s="193"/>
      <c r="V21" s="193"/>
      <c r="W21" s="193"/>
      <c r="X21" s="193"/>
      <c r="Y21" s="188"/>
      <c r="Z21" s="200" t="s">
        <v>594</v>
      </c>
      <c r="AA21" s="202"/>
      <c r="AD21" s="179">
        <v>2062774784</v>
      </c>
      <c r="AE21" s="179" t="s">
        <v>249</v>
      </c>
    </row>
    <row r="22" spans="1:31" ht="14.65" customHeight="1" x14ac:dyDescent="0.25">
      <c r="A22" s="178" t="s">
        <v>270</v>
      </c>
      <c r="B22" s="178" t="s">
        <v>271</v>
      </c>
      <c r="D22" s="199"/>
      <c r="E22" s="193"/>
      <c r="F22" s="193"/>
      <c r="G22" s="193"/>
      <c r="H22" s="193" t="s">
        <v>272</v>
      </c>
      <c r="I22" s="193"/>
      <c r="J22" s="193"/>
      <c r="K22" s="188"/>
      <c r="L22" s="188"/>
      <c r="M22" s="188"/>
      <c r="N22" s="188"/>
      <c r="O22" s="188"/>
      <c r="P22" s="200">
        <v>-950691204</v>
      </c>
      <c r="Q22" s="201"/>
      <c r="R22" s="193"/>
      <c r="S22" s="193"/>
      <c r="T22" s="193" t="s">
        <v>273</v>
      </c>
      <c r="U22" s="193"/>
      <c r="V22" s="193"/>
      <c r="W22" s="193"/>
      <c r="X22" s="193"/>
      <c r="Y22" s="188"/>
      <c r="Z22" s="200" t="s">
        <v>594</v>
      </c>
      <c r="AA22" s="202"/>
      <c r="AD22" s="179">
        <v>-950691204</v>
      </c>
      <c r="AE22" s="179" t="s">
        <v>249</v>
      </c>
    </row>
    <row r="23" spans="1:31" ht="14.65" customHeight="1" x14ac:dyDescent="0.25">
      <c r="A23" s="178" t="s">
        <v>274</v>
      </c>
      <c r="B23" s="178" t="s">
        <v>275</v>
      </c>
      <c r="D23" s="199"/>
      <c r="E23" s="193"/>
      <c r="F23" s="193"/>
      <c r="G23" s="193"/>
      <c r="H23" s="193" t="s">
        <v>276</v>
      </c>
      <c r="I23" s="203"/>
      <c r="J23" s="203"/>
      <c r="K23" s="204"/>
      <c r="L23" s="204"/>
      <c r="M23" s="204"/>
      <c r="N23" s="204"/>
      <c r="O23" s="204"/>
      <c r="P23" s="200" t="s">
        <v>594</v>
      </c>
      <c r="Q23" s="201"/>
      <c r="R23" s="193"/>
      <c r="S23" s="193"/>
      <c r="T23" s="193" t="s">
        <v>277</v>
      </c>
      <c r="U23" s="193"/>
      <c r="V23" s="193"/>
      <c r="W23" s="193"/>
      <c r="X23" s="193"/>
      <c r="Y23" s="188"/>
      <c r="Z23" s="200" t="s">
        <v>594</v>
      </c>
      <c r="AA23" s="202"/>
      <c r="AD23" s="179" t="s">
        <v>249</v>
      </c>
      <c r="AE23" s="179" t="s">
        <v>249</v>
      </c>
    </row>
    <row r="24" spans="1:31" ht="14.65" customHeight="1" x14ac:dyDescent="0.25">
      <c r="A24" s="178" t="s">
        <v>278</v>
      </c>
      <c r="B24" s="178" t="s">
        <v>279</v>
      </c>
      <c r="D24" s="199"/>
      <c r="E24" s="193"/>
      <c r="F24" s="193"/>
      <c r="G24" s="193"/>
      <c r="H24" s="193" t="s">
        <v>280</v>
      </c>
      <c r="I24" s="203"/>
      <c r="J24" s="203"/>
      <c r="K24" s="204"/>
      <c r="L24" s="204"/>
      <c r="M24" s="204"/>
      <c r="N24" s="204"/>
      <c r="O24" s="204"/>
      <c r="P24" s="200" t="s">
        <v>594</v>
      </c>
      <c r="Q24" s="201"/>
      <c r="R24" s="188"/>
      <c r="S24" s="193"/>
      <c r="T24" s="193" t="s">
        <v>281</v>
      </c>
      <c r="U24" s="193"/>
      <c r="V24" s="193"/>
      <c r="W24" s="193"/>
      <c r="X24" s="193"/>
      <c r="Y24" s="188"/>
      <c r="Z24" s="200" t="s">
        <v>594</v>
      </c>
      <c r="AA24" s="202"/>
      <c r="AD24" s="179" t="s">
        <v>249</v>
      </c>
      <c r="AE24" s="179" t="s">
        <v>249</v>
      </c>
    </row>
    <row r="25" spans="1:31" ht="14.65" customHeight="1" x14ac:dyDescent="0.25">
      <c r="A25" s="178" t="s">
        <v>282</v>
      </c>
      <c r="B25" s="178" t="s">
        <v>283</v>
      </c>
      <c r="D25" s="199"/>
      <c r="E25" s="193"/>
      <c r="F25" s="193"/>
      <c r="G25" s="193"/>
      <c r="H25" s="193" t="s">
        <v>284</v>
      </c>
      <c r="I25" s="203"/>
      <c r="J25" s="203"/>
      <c r="K25" s="204"/>
      <c r="L25" s="204"/>
      <c r="M25" s="204"/>
      <c r="N25" s="204"/>
      <c r="O25" s="204"/>
      <c r="P25" s="200" t="s">
        <v>594</v>
      </c>
      <c r="Q25" s="201"/>
      <c r="R25" s="188"/>
      <c r="S25" s="193"/>
      <c r="T25" s="193" t="s">
        <v>285</v>
      </c>
      <c r="U25" s="193"/>
      <c r="V25" s="193"/>
      <c r="W25" s="193"/>
      <c r="X25" s="193"/>
      <c r="Y25" s="188"/>
      <c r="Z25" s="200" t="s">
        <v>594</v>
      </c>
      <c r="AA25" s="202"/>
      <c r="AD25" s="179" t="s">
        <v>249</v>
      </c>
      <c r="AE25" s="179" t="s">
        <v>249</v>
      </c>
    </row>
    <row r="26" spans="1:31" ht="14.65" customHeight="1" x14ac:dyDescent="0.25">
      <c r="A26" s="178" t="s">
        <v>286</v>
      </c>
      <c r="B26" s="178" t="s">
        <v>287</v>
      </c>
      <c r="D26" s="199"/>
      <c r="E26" s="193"/>
      <c r="F26" s="193"/>
      <c r="G26" s="193"/>
      <c r="H26" s="193" t="s">
        <v>288</v>
      </c>
      <c r="I26" s="203"/>
      <c r="J26" s="203"/>
      <c r="K26" s="204"/>
      <c r="L26" s="204"/>
      <c r="M26" s="204"/>
      <c r="N26" s="204"/>
      <c r="O26" s="204"/>
      <c r="P26" s="200" t="s">
        <v>594</v>
      </c>
      <c r="Q26" s="201"/>
      <c r="R26" s="193"/>
      <c r="S26" s="193"/>
      <c r="T26" s="193" t="s">
        <v>289</v>
      </c>
      <c r="U26" s="193"/>
      <c r="V26" s="193"/>
      <c r="W26" s="193"/>
      <c r="X26" s="193"/>
      <c r="Y26" s="188"/>
      <c r="Z26" s="200">
        <v>94538159</v>
      </c>
      <c r="AA26" s="202"/>
      <c r="AD26" s="179" t="s">
        <v>249</v>
      </c>
      <c r="AE26" s="179">
        <v>94538159</v>
      </c>
    </row>
    <row r="27" spans="1:31" ht="14.65" customHeight="1" x14ac:dyDescent="0.25">
      <c r="A27" s="178" t="s">
        <v>290</v>
      </c>
      <c r="B27" s="178" t="s">
        <v>291</v>
      </c>
      <c r="D27" s="199"/>
      <c r="E27" s="193"/>
      <c r="F27" s="193"/>
      <c r="G27" s="193"/>
      <c r="H27" s="193" t="s">
        <v>292</v>
      </c>
      <c r="I27" s="203"/>
      <c r="J27" s="203"/>
      <c r="K27" s="204"/>
      <c r="L27" s="204"/>
      <c r="M27" s="204"/>
      <c r="N27" s="204"/>
      <c r="O27" s="204"/>
      <c r="P27" s="200" t="s">
        <v>594</v>
      </c>
      <c r="Q27" s="201"/>
      <c r="R27" s="193"/>
      <c r="S27" s="193"/>
      <c r="T27" s="193" t="s">
        <v>293</v>
      </c>
      <c r="U27" s="193"/>
      <c r="V27" s="193"/>
      <c r="W27" s="193"/>
      <c r="X27" s="193"/>
      <c r="Y27" s="188"/>
      <c r="Z27" s="200">
        <v>10810080</v>
      </c>
      <c r="AA27" s="202"/>
      <c r="AD27" s="179" t="s">
        <v>249</v>
      </c>
      <c r="AE27" s="179">
        <v>10810080</v>
      </c>
    </row>
    <row r="28" spans="1:31" ht="14.65" customHeight="1" x14ac:dyDescent="0.25">
      <c r="A28" s="178" t="s">
        <v>294</v>
      </c>
      <c r="B28" s="178" t="s">
        <v>295</v>
      </c>
      <c r="D28" s="199"/>
      <c r="E28" s="193"/>
      <c r="F28" s="193"/>
      <c r="G28" s="193"/>
      <c r="H28" s="193" t="s">
        <v>296</v>
      </c>
      <c r="I28" s="203"/>
      <c r="J28" s="203"/>
      <c r="K28" s="204"/>
      <c r="L28" s="204"/>
      <c r="M28" s="204"/>
      <c r="N28" s="204"/>
      <c r="O28" s="204"/>
      <c r="P28" s="200" t="s">
        <v>594</v>
      </c>
      <c r="Q28" s="201"/>
      <c r="R28" s="193"/>
      <c r="S28" s="193"/>
      <c r="T28" s="193" t="s">
        <v>261</v>
      </c>
      <c r="U28" s="193"/>
      <c r="V28" s="193"/>
      <c r="W28" s="193"/>
      <c r="X28" s="193"/>
      <c r="Y28" s="188"/>
      <c r="Z28" s="200" t="s">
        <v>594</v>
      </c>
      <c r="AA28" s="202"/>
      <c r="AD28" s="179" t="s">
        <v>249</v>
      </c>
      <c r="AE28" s="179" t="s">
        <v>249</v>
      </c>
    </row>
    <row r="29" spans="1:31" ht="14.65" customHeight="1" x14ac:dyDescent="0.25">
      <c r="A29" s="178" t="s">
        <v>297</v>
      </c>
      <c r="B29" s="178" t="s">
        <v>298</v>
      </c>
      <c r="D29" s="199"/>
      <c r="E29" s="193"/>
      <c r="F29" s="193"/>
      <c r="G29" s="193"/>
      <c r="H29" s="193" t="s">
        <v>261</v>
      </c>
      <c r="I29" s="193"/>
      <c r="J29" s="193"/>
      <c r="K29" s="188"/>
      <c r="L29" s="188"/>
      <c r="M29" s="188"/>
      <c r="N29" s="188"/>
      <c r="O29" s="188"/>
      <c r="P29" s="200" t="s">
        <v>594</v>
      </c>
      <c r="Q29" s="201"/>
      <c r="R29" s="394" t="s">
        <v>299</v>
      </c>
      <c r="S29" s="395"/>
      <c r="T29" s="395"/>
      <c r="U29" s="395"/>
      <c r="V29" s="395"/>
      <c r="W29" s="395"/>
      <c r="X29" s="395"/>
      <c r="Y29" s="395"/>
      <c r="Z29" s="205">
        <v>3017218403</v>
      </c>
      <c r="AA29" s="206"/>
      <c r="AD29" s="179" t="s">
        <v>249</v>
      </c>
      <c r="AE29" s="179">
        <f>IF(AND(AE14="-",AE20="-"),"-",SUM(AE14,AE20))</f>
        <v>3017218403</v>
      </c>
    </row>
    <row r="30" spans="1:31" ht="14.65" customHeight="1" x14ac:dyDescent="0.25">
      <c r="A30" s="178" t="s">
        <v>300</v>
      </c>
      <c r="D30" s="199"/>
      <c r="E30" s="193"/>
      <c r="F30" s="193"/>
      <c r="G30" s="193"/>
      <c r="H30" s="193" t="s">
        <v>301</v>
      </c>
      <c r="I30" s="193"/>
      <c r="J30" s="193"/>
      <c r="K30" s="188"/>
      <c r="L30" s="188"/>
      <c r="M30" s="188"/>
      <c r="N30" s="188"/>
      <c r="O30" s="188"/>
      <c r="P30" s="200" t="s">
        <v>594</v>
      </c>
      <c r="Q30" s="201"/>
      <c r="R30" s="193" t="s">
        <v>302</v>
      </c>
      <c r="S30" s="379"/>
      <c r="T30" s="379"/>
      <c r="U30" s="379"/>
      <c r="V30" s="379"/>
      <c r="W30" s="379"/>
      <c r="X30" s="379"/>
      <c r="Y30" s="379"/>
      <c r="Z30" s="207"/>
      <c r="AA30" s="208"/>
      <c r="AD30" s="179" t="s">
        <v>249</v>
      </c>
    </row>
    <row r="31" spans="1:31" ht="14.65" customHeight="1" x14ac:dyDescent="0.25">
      <c r="A31" s="178" t="s">
        <v>303</v>
      </c>
      <c r="B31" s="178" t="s">
        <v>304</v>
      </c>
      <c r="D31" s="199"/>
      <c r="E31" s="193"/>
      <c r="F31" s="193"/>
      <c r="G31" s="193"/>
      <c r="H31" s="193" t="s">
        <v>305</v>
      </c>
      <c r="I31" s="193"/>
      <c r="J31" s="193"/>
      <c r="K31" s="188"/>
      <c r="L31" s="188"/>
      <c r="M31" s="188"/>
      <c r="N31" s="188"/>
      <c r="O31" s="188"/>
      <c r="P31" s="200">
        <v>8200000</v>
      </c>
      <c r="Q31" s="201"/>
      <c r="R31" s="193"/>
      <c r="S31" s="193" t="s">
        <v>306</v>
      </c>
      <c r="T31" s="193"/>
      <c r="U31" s="193"/>
      <c r="V31" s="193"/>
      <c r="W31" s="193"/>
      <c r="X31" s="193"/>
      <c r="Y31" s="188"/>
      <c r="Z31" s="200">
        <v>29759552093</v>
      </c>
      <c r="AA31" s="202"/>
      <c r="AD31" s="179">
        <v>8200000</v>
      </c>
      <c r="AE31" s="179">
        <v>29759552093</v>
      </c>
    </row>
    <row r="32" spans="1:31" ht="14.65" customHeight="1" x14ac:dyDescent="0.25">
      <c r="A32" s="178" t="s">
        <v>307</v>
      </c>
      <c r="B32" s="178" t="s">
        <v>308</v>
      </c>
      <c r="D32" s="199"/>
      <c r="E32" s="193"/>
      <c r="F32" s="193"/>
      <c r="G32" s="193" t="s">
        <v>309</v>
      </c>
      <c r="H32" s="193"/>
      <c r="I32" s="193"/>
      <c r="J32" s="193"/>
      <c r="K32" s="188"/>
      <c r="L32" s="188"/>
      <c r="M32" s="188"/>
      <c r="N32" s="188"/>
      <c r="O32" s="188"/>
      <c r="P32" s="200">
        <v>15929338426</v>
      </c>
      <c r="Q32" s="201"/>
      <c r="R32" s="193"/>
      <c r="S32" s="188" t="s">
        <v>310</v>
      </c>
      <c r="T32" s="193"/>
      <c r="U32" s="193"/>
      <c r="V32" s="193"/>
      <c r="W32" s="193"/>
      <c r="X32" s="193"/>
      <c r="Y32" s="188"/>
      <c r="Z32" s="200">
        <v>-2402525671</v>
      </c>
      <c r="AA32" s="202"/>
      <c r="AD32" s="179">
        <f>IF(COUNTIF(AD33:AD40,"-")=COUNTA(AD33:AD40),"-",SUM(AD33:AD40))</f>
        <v>15929338426</v>
      </c>
      <c r="AE32" s="179">
        <v>-2402525671</v>
      </c>
    </row>
    <row r="33" spans="1:30" ht="14.65" customHeight="1" x14ac:dyDescent="0.25">
      <c r="A33" s="178" t="s">
        <v>311</v>
      </c>
      <c r="D33" s="199"/>
      <c r="E33" s="193"/>
      <c r="F33" s="193"/>
      <c r="G33" s="193"/>
      <c r="H33" s="193" t="s">
        <v>252</v>
      </c>
      <c r="I33" s="193"/>
      <c r="J33" s="193"/>
      <c r="K33" s="188"/>
      <c r="L33" s="188"/>
      <c r="M33" s="188"/>
      <c r="N33" s="188"/>
      <c r="O33" s="188"/>
      <c r="P33" s="200">
        <v>3106316</v>
      </c>
      <c r="Q33" s="201"/>
      <c r="R33" s="199"/>
      <c r="S33" s="193"/>
      <c r="T33" s="193"/>
      <c r="U33" s="193"/>
      <c r="V33" s="193"/>
      <c r="W33" s="193"/>
      <c r="X33" s="193"/>
      <c r="Y33" s="188"/>
      <c r="Z33" s="200"/>
      <c r="AA33" s="209"/>
      <c r="AD33" s="179">
        <v>3106316</v>
      </c>
    </row>
    <row r="34" spans="1:30" ht="14.65" customHeight="1" x14ac:dyDescent="0.25">
      <c r="A34" s="178" t="s">
        <v>312</v>
      </c>
      <c r="D34" s="199"/>
      <c r="E34" s="193"/>
      <c r="F34" s="193"/>
      <c r="G34" s="193"/>
      <c r="H34" s="193" t="s">
        <v>260</v>
      </c>
      <c r="I34" s="193"/>
      <c r="J34" s="193"/>
      <c r="K34" s="188"/>
      <c r="L34" s="188"/>
      <c r="M34" s="188"/>
      <c r="N34" s="188"/>
      <c r="O34" s="188"/>
      <c r="P34" s="200">
        <v>795000</v>
      </c>
      <c r="Q34" s="201"/>
      <c r="R34" s="396"/>
      <c r="S34" s="397"/>
      <c r="T34" s="397"/>
      <c r="U34" s="397"/>
      <c r="V34" s="397"/>
      <c r="W34" s="397"/>
      <c r="X34" s="397"/>
      <c r="Y34" s="397"/>
      <c r="Z34" s="200"/>
      <c r="AA34" s="202"/>
      <c r="AD34" s="179">
        <v>795000</v>
      </c>
    </row>
    <row r="35" spans="1:30" ht="14.65" customHeight="1" x14ac:dyDescent="0.25">
      <c r="A35" s="178" t="s">
        <v>313</v>
      </c>
      <c r="D35" s="199"/>
      <c r="E35" s="193"/>
      <c r="F35" s="193"/>
      <c r="G35" s="193"/>
      <c r="H35" s="193" t="s">
        <v>264</v>
      </c>
      <c r="I35" s="193"/>
      <c r="J35" s="193"/>
      <c r="K35" s="188"/>
      <c r="L35" s="188"/>
      <c r="M35" s="188"/>
      <c r="N35" s="188"/>
      <c r="O35" s="188"/>
      <c r="P35" s="200">
        <v>-405450</v>
      </c>
      <c r="Q35" s="201"/>
      <c r="R35" s="193"/>
      <c r="S35" s="379"/>
      <c r="T35" s="379"/>
      <c r="U35" s="379"/>
      <c r="V35" s="379"/>
      <c r="W35" s="379"/>
      <c r="X35" s="379"/>
      <c r="Y35" s="379"/>
      <c r="Z35" s="207"/>
      <c r="AA35" s="210"/>
      <c r="AD35" s="179">
        <v>-405450</v>
      </c>
    </row>
    <row r="36" spans="1:30" ht="14.65" customHeight="1" x14ac:dyDescent="0.25">
      <c r="A36" s="178" t="s">
        <v>314</v>
      </c>
      <c r="D36" s="199"/>
      <c r="E36" s="193"/>
      <c r="F36" s="193"/>
      <c r="G36" s="193"/>
      <c r="H36" s="193" t="s">
        <v>268</v>
      </c>
      <c r="I36" s="193"/>
      <c r="J36" s="193"/>
      <c r="K36" s="188"/>
      <c r="L36" s="188"/>
      <c r="M36" s="188"/>
      <c r="N36" s="188"/>
      <c r="O36" s="188"/>
      <c r="P36" s="200">
        <v>26805956482</v>
      </c>
      <c r="Q36" s="201"/>
      <c r="R36" s="193"/>
      <c r="S36" s="193"/>
      <c r="T36" s="193"/>
      <c r="U36" s="193"/>
      <c r="V36" s="193"/>
      <c r="W36" s="193"/>
      <c r="X36" s="193"/>
      <c r="Y36" s="188"/>
      <c r="Z36" s="200"/>
      <c r="AA36" s="209"/>
      <c r="AD36" s="179">
        <v>26805956482</v>
      </c>
    </row>
    <row r="37" spans="1:30" ht="14.65" customHeight="1" x14ac:dyDescent="0.25">
      <c r="A37" s="178" t="s">
        <v>315</v>
      </c>
      <c r="D37" s="199"/>
      <c r="E37" s="193"/>
      <c r="F37" s="193"/>
      <c r="G37" s="193"/>
      <c r="H37" s="193" t="s">
        <v>272</v>
      </c>
      <c r="I37" s="193"/>
      <c r="J37" s="193"/>
      <c r="K37" s="188"/>
      <c r="L37" s="188"/>
      <c r="M37" s="188"/>
      <c r="N37" s="188"/>
      <c r="O37" s="188"/>
      <c r="P37" s="200">
        <v>-10880556722</v>
      </c>
      <c r="Q37" s="201"/>
      <c r="R37" s="192"/>
      <c r="S37" s="188"/>
      <c r="T37" s="188"/>
      <c r="U37" s="188"/>
      <c r="V37" s="188"/>
      <c r="W37" s="188"/>
      <c r="X37" s="188"/>
      <c r="Y37" s="211"/>
      <c r="Z37" s="200"/>
      <c r="AA37" s="209"/>
      <c r="AD37" s="179">
        <v>-10880556722</v>
      </c>
    </row>
    <row r="38" spans="1:30" ht="14.65" customHeight="1" x14ac:dyDescent="0.25">
      <c r="A38" s="178" t="s">
        <v>316</v>
      </c>
      <c r="D38" s="199"/>
      <c r="E38" s="193"/>
      <c r="F38" s="193"/>
      <c r="G38" s="193"/>
      <c r="H38" s="193" t="s">
        <v>261</v>
      </c>
      <c r="I38" s="193"/>
      <c r="J38" s="193"/>
      <c r="K38" s="188"/>
      <c r="L38" s="188"/>
      <c r="M38" s="188"/>
      <c r="N38" s="188"/>
      <c r="O38" s="188"/>
      <c r="P38" s="200" t="s">
        <v>594</v>
      </c>
      <c r="Q38" s="201"/>
      <c r="R38" s="188"/>
      <c r="S38" s="188"/>
      <c r="T38" s="188"/>
      <c r="U38" s="188"/>
      <c r="V38" s="188"/>
      <c r="W38" s="188"/>
      <c r="X38" s="188"/>
      <c r="Y38" s="188"/>
      <c r="Z38" s="200"/>
      <c r="AA38" s="209"/>
      <c r="AD38" s="179" t="s">
        <v>249</v>
      </c>
    </row>
    <row r="39" spans="1:30" ht="14.65" customHeight="1" x14ac:dyDescent="0.25">
      <c r="A39" s="178" t="s">
        <v>317</v>
      </c>
      <c r="D39" s="199"/>
      <c r="E39" s="193"/>
      <c r="F39" s="193"/>
      <c r="G39" s="193"/>
      <c r="H39" s="193" t="s">
        <v>301</v>
      </c>
      <c r="I39" s="193"/>
      <c r="J39" s="193"/>
      <c r="K39" s="188"/>
      <c r="L39" s="188"/>
      <c r="M39" s="188"/>
      <c r="N39" s="188"/>
      <c r="O39" s="188"/>
      <c r="P39" s="200" t="s">
        <v>594</v>
      </c>
      <c r="Q39" s="201"/>
      <c r="R39" s="188"/>
      <c r="S39" s="188"/>
      <c r="T39" s="188"/>
      <c r="U39" s="188"/>
      <c r="V39" s="188"/>
      <c r="W39" s="188"/>
      <c r="X39" s="188"/>
      <c r="Y39" s="188"/>
      <c r="Z39" s="197"/>
      <c r="AA39" s="212"/>
      <c r="AD39" s="179" t="s">
        <v>249</v>
      </c>
    </row>
    <row r="40" spans="1:30" ht="14.65" customHeight="1" x14ac:dyDescent="0.25">
      <c r="A40" s="178" t="s">
        <v>318</v>
      </c>
      <c r="D40" s="199"/>
      <c r="E40" s="193"/>
      <c r="F40" s="193"/>
      <c r="G40" s="193"/>
      <c r="H40" s="193" t="s">
        <v>305</v>
      </c>
      <c r="I40" s="193"/>
      <c r="J40" s="193"/>
      <c r="K40" s="188"/>
      <c r="L40" s="188"/>
      <c r="M40" s="188"/>
      <c r="N40" s="188"/>
      <c r="O40" s="188"/>
      <c r="P40" s="200">
        <v>442800</v>
      </c>
      <c r="Q40" s="201"/>
      <c r="R40" s="188"/>
      <c r="S40" s="188"/>
      <c r="T40" s="188"/>
      <c r="U40" s="188"/>
      <c r="V40" s="188"/>
      <c r="W40" s="188"/>
      <c r="X40" s="188"/>
      <c r="Y40" s="188"/>
      <c r="Z40" s="197"/>
      <c r="AA40" s="212"/>
      <c r="AD40" s="179">
        <v>442800</v>
      </c>
    </row>
    <row r="41" spans="1:30" ht="14.65" customHeight="1" x14ac:dyDescent="0.25">
      <c r="A41" s="178" t="s">
        <v>319</v>
      </c>
      <c r="D41" s="199"/>
      <c r="E41" s="193"/>
      <c r="F41" s="193"/>
      <c r="G41" s="193" t="s">
        <v>320</v>
      </c>
      <c r="H41" s="203"/>
      <c r="I41" s="203"/>
      <c r="J41" s="203"/>
      <c r="K41" s="204"/>
      <c r="L41" s="204"/>
      <c r="M41" s="204"/>
      <c r="N41" s="204"/>
      <c r="O41" s="204"/>
      <c r="P41" s="200">
        <v>491394309</v>
      </c>
      <c r="Q41" s="201"/>
      <c r="R41" s="188"/>
      <c r="S41" s="188"/>
      <c r="T41" s="188"/>
      <c r="U41" s="188"/>
      <c r="V41" s="188"/>
      <c r="W41" s="188"/>
      <c r="X41" s="188"/>
      <c r="Y41" s="188"/>
      <c r="Z41" s="197"/>
      <c r="AA41" s="212"/>
      <c r="AD41" s="179">
        <v>491394309</v>
      </c>
    </row>
    <row r="42" spans="1:30" ht="14.65" customHeight="1" x14ac:dyDescent="0.25">
      <c r="A42" s="178" t="s">
        <v>321</v>
      </c>
      <c r="D42" s="199"/>
      <c r="E42" s="193"/>
      <c r="F42" s="193"/>
      <c r="G42" s="193" t="s">
        <v>322</v>
      </c>
      <c r="H42" s="203"/>
      <c r="I42" s="203"/>
      <c r="J42" s="203"/>
      <c r="K42" s="204"/>
      <c r="L42" s="204"/>
      <c r="M42" s="204"/>
      <c r="N42" s="204"/>
      <c r="O42" s="204"/>
      <c r="P42" s="200">
        <v>-346832451</v>
      </c>
      <c r="Q42" s="201"/>
      <c r="R42" s="188"/>
      <c r="S42" s="188"/>
      <c r="T42" s="188"/>
      <c r="U42" s="188"/>
      <c r="V42" s="188"/>
      <c r="W42" s="188"/>
      <c r="X42" s="188"/>
      <c r="Y42" s="188"/>
      <c r="Z42" s="197"/>
      <c r="AA42" s="212"/>
      <c r="AD42" s="179">
        <v>-346832451</v>
      </c>
    </row>
    <row r="43" spans="1:30" ht="14.65" customHeight="1" x14ac:dyDescent="0.25">
      <c r="A43" s="178" t="s">
        <v>323</v>
      </c>
      <c r="D43" s="199"/>
      <c r="E43" s="193"/>
      <c r="F43" s="193" t="s">
        <v>324</v>
      </c>
      <c r="G43" s="193"/>
      <c r="H43" s="203"/>
      <c r="I43" s="203"/>
      <c r="J43" s="203"/>
      <c r="K43" s="204"/>
      <c r="L43" s="204"/>
      <c r="M43" s="204"/>
      <c r="N43" s="204"/>
      <c r="O43" s="204"/>
      <c r="P43" s="200">
        <v>33265476</v>
      </c>
      <c r="Q43" s="201"/>
      <c r="R43" s="188"/>
      <c r="S43" s="188"/>
      <c r="T43" s="188"/>
      <c r="U43" s="188"/>
      <c r="V43" s="188"/>
      <c r="W43" s="188"/>
      <c r="X43" s="188"/>
      <c r="Y43" s="188"/>
      <c r="Z43" s="197"/>
      <c r="AA43" s="212"/>
      <c r="AD43" s="179">
        <f>IF(COUNTIF(AD44:AD45,"-")=COUNTA(AD44:AD45),"-",SUM(AD44:AD45))</f>
        <v>33265476</v>
      </c>
    </row>
    <row r="44" spans="1:30" ht="14.65" customHeight="1" x14ac:dyDescent="0.25">
      <c r="A44" s="178" t="s">
        <v>325</v>
      </c>
      <c r="D44" s="199"/>
      <c r="E44" s="193"/>
      <c r="F44" s="193"/>
      <c r="G44" s="193" t="s">
        <v>326</v>
      </c>
      <c r="H44" s="193"/>
      <c r="I44" s="193"/>
      <c r="J44" s="193"/>
      <c r="K44" s="188"/>
      <c r="L44" s="188"/>
      <c r="M44" s="188"/>
      <c r="N44" s="188"/>
      <c r="O44" s="188"/>
      <c r="P44" s="200">
        <v>33265476</v>
      </c>
      <c r="Q44" s="201"/>
      <c r="R44" s="188"/>
      <c r="S44" s="188"/>
      <c r="T44" s="188"/>
      <c r="U44" s="188"/>
      <c r="V44" s="188"/>
      <c r="W44" s="188"/>
      <c r="X44" s="188"/>
      <c r="Y44" s="188"/>
      <c r="Z44" s="197"/>
      <c r="AA44" s="212"/>
      <c r="AD44" s="179">
        <v>33265476</v>
      </c>
    </row>
    <row r="45" spans="1:30" ht="14.65" customHeight="1" x14ac:dyDescent="0.25">
      <c r="A45" s="178" t="s">
        <v>327</v>
      </c>
      <c r="D45" s="199"/>
      <c r="E45" s="193"/>
      <c r="F45" s="193"/>
      <c r="G45" s="193" t="s">
        <v>261</v>
      </c>
      <c r="H45" s="193"/>
      <c r="I45" s="193"/>
      <c r="J45" s="193"/>
      <c r="K45" s="188"/>
      <c r="L45" s="188"/>
      <c r="M45" s="188"/>
      <c r="N45" s="188"/>
      <c r="O45" s="188"/>
      <c r="P45" s="200" t="s">
        <v>594</v>
      </c>
      <c r="Q45" s="201"/>
      <c r="R45" s="188"/>
      <c r="S45" s="188"/>
      <c r="T45" s="188"/>
      <c r="U45" s="188"/>
      <c r="V45" s="188"/>
      <c r="W45" s="188"/>
      <c r="X45" s="188"/>
      <c r="Y45" s="188"/>
      <c r="Z45" s="197"/>
      <c r="AA45" s="212"/>
      <c r="AD45" s="179" t="s">
        <v>249</v>
      </c>
    </row>
    <row r="46" spans="1:30" ht="14.65" customHeight="1" x14ac:dyDescent="0.25">
      <c r="A46" s="178" t="s">
        <v>328</v>
      </c>
      <c r="D46" s="199"/>
      <c r="E46" s="193"/>
      <c r="F46" s="193" t="s">
        <v>329</v>
      </c>
      <c r="G46" s="193"/>
      <c r="H46" s="193"/>
      <c r="I46" s="193"/>
      <c r="J46" s="193"/>
      <c r="K46" s="193"/>
      <c r="L46" s="188"/>
      <c r="M46" s="188"/>
      <c r="N46" s="188"/>
      <c r="O46" s="188"/>
      <c r="P46" s="200">
        <v>3100376045</v>
      </c>
      <c r="Q46" s="201"/>
      <c r="R46" s="188"/>
      <c r="S46" s="188"/>
      <c r="T46" s="188"/>
      <c r="U46" s="188"/>
      <c r="V46" s="188"/>
      <c r="W46" s="188"/>
      <c r="X46" s="188"/>
      <c r="Y46" s="188"/>
      <c r="Z46" s="197"/>
      <c r="AA46" s="212"/>
      <c r="AD46" s="179">
        <f>IF(COUNTIF(AD47:AD58,"-")=COUNTA(AD47:AD58),"-",SUM(AD47,AD51:AD54,AD57:AD58))</f>
        <v>3100376045</v>
      </c>
    </row>
    <row r="47" spans="1:30" ht="14.65" customHeight="1" x14ac:dyDescent="0.25">
      <c r="A47" s="178" t="s">
        <v>330</v>
      </c>
      <c r="D47" s="199"/>
      <c r="E47" s="193"/>
      <c r="F47" s="193"/>
      <c r="G47" s="193" t="s">
        <v>331</v>
      </c>
      <c r="H47" s="193"/>
      <c r="I47" s="193"/>
      <c r="J47" s="193"/>
      <c r="K47" s="193"/>
      <c r="L47" s="188"/>
      <c r="M47" s="188"/>
      <c r="N47" s="188"/>
      <c r="O47" s="188"/>
      <c r="P47" s="200">
        <v>38882354</v>
      </c>
      <c r="Q47" s="201"/>
      <c r="R47" s="188"/>
      <c r="S47" s="188"/>
      <c r="T47" s="188"/>
      <c r="U47" s="188"/>
      <c r="V47" s="188"/>
      <c r="W47" s="188"/>
      <c r="X47" s="188"/>
      <c r="Y47" s="188"/>
      <c r="Z47" s="197"/>
      <c r="AA47" s="212"/>
      <c r="AD47" s="179">
        <f>IF(COUNTIF(AD48:AD50,"-")=COUNTA(AD48:AD50),"-",SUM(AD48:AD50))</f>
        <v>38882354</v>
      </c>
    </row>
    <row r="48" spans="1:30" ht="14.65" customHeight="1" x14ac:dyDescent="0.25">
      <c r="A48" s="178" t="s">
        <v>332</v>
      </c>
      <c r="D48" s="199"/>
      <c r="E48" s="193"/>
      <c r="F48" s="193"/>
      <c r="G48" s="193"/>
      <c r="H48" s="193" t="s">
        <v>333</v>
      </c>
      <c r="I48" s="193"/>
      <c r="J48" s="193"/>
      <c r="K48" s="193"/>
      <c r="L48" s="188"/>
      <c r="M48" s="188"/>
      <c r="N48" s="188"/>
      <c r="O48" s="188"/>
      <c r="P48" s="200" t="s">
        <v>594</v>
      </c>
      <c r="Q48" s="201"/>
      <c r="R48" s="188"/>
      <c r="S48" s="188"/>
      <c r="T48" s="188"/>
      <c r="U48" s="188"/>
      <c r="V48" s="188"/>
      <c r="W48" s="188"/>
      <c r="X48" s="188"/>
      <c r="Y48" s="188"/>
      <c r="Z48" s="197"/>
      <c r="AA48" s="212"/>
      <c r="AD48" s="179" t="s">
        <v>249</v>
      </c>
    </row>
    <row r="49" spans="1:30" ht="14.65" customHeight="1" x14ac:dyDescent="0.25">
      <c r="A49" s="178" t="s">
        <v>334</v>
      </c>
      <c r="D49" s="199"/>
      <c r="E49" s="193"/>
      <c r="F49" s="193"/>
      <c r="G49" s="193"/>
      <c r="H49" s="193" t="s">
        <v>335</v>
      </c>
      <c r="I49" s="193"/>
      <c r="J49" s="193"/>
      <c r="K49" s="193"/>
      <c r="L49" s="188"/>
      <c r="M49" s="188"/>
      <c r="N49" s="188"/>
      <c r="O49" s="188"/>
      <c r="P49" s="200">
        <v>38882354</v>
      </c>
      <c r="Q49" s="201"/>
      <c r="R49" s="188"/>
      <c r="S49" s="188"/>
      <c r="T49" s="188"/>
      <c r="U49" s="188"/>
      <c r="V49" s="188"/>
      <c r="W49" s="188"/>
      <c r="X49" s="188"/>
      <c r="Y49" s="188"/>
      <c r="Z49" s="197"/>
      <c r="AA49" s="212"/>
      <c r="AD49" s="179">
        <v>38882354</v>
      </c>
    </row>
    <row r="50" spans="1:30" ht="14.65" customHeight="1" x14ac:dyDescent="0.25">
      <c r="A50" s="178" t="s">
        <v>336</v>
      </c>
      <c r="D50" s="199"/>
      <c r="E50" s="193"/>
      <c r="F50" s="193"/>
      <c r="G50" s="193"/>
      <c r="H50" s="193" t="s">
        <v>261</v>
      </c>
      <c r="I50" s="193"/>
      <c r="J50" s="193"/>
      <c r="K50" s="193"/>
      <c r="L50" s="188"/>
      <c r="M50" s="188"/>
      <c r="N50" s="188"/>
      <c r="O50" s="188"/>
      <c r="P50" s="200" t="s">
        <v>594</v>
      </c>
      <c r="Q50" s="201"/>
      <c r="R50" s="188"/>
      <c r="S50" s="188"/>
      <c r="T50" s="188"/>
      <c r="U50" s="188"/>
      <c r="V50" s="188"/>
      <c r="W50" s="188"/>
      <c r="X50" s="188"/>
      <c r="Y50" s="188"/>
      <c r="Z50" s="197"/>
      <c r="AA50" s="212"/>
      <c r="AD50" s="179" t="s">
        <v>249</v>
      </c>
    </row>
    <row r="51" spans="1:30" ht="14.65" customHeight="1" x14ac:dyDescent="0.25">
      <c r="A51" s="178" t="s">
        <v>337</v>
      </c>
      <c r="D51" s="199"/>
      <c r="E51" s="193"/>
      <c r="F51" s="193"/>
      <c r="G51" s="193" t="s">
        <v>338</v>
      </c>
      <c r="H51" s="193"/>
      <c r="I51" s="193"/>
      <c r="J51" s="193"/>
      <c r="K51" s="193"/>
      <c r="L51" s="188"/>
      <c r="M51" s="188"/>
      <c r="N51" s="188"/>
      <c r="O51" s="188"/>
      <c r="P51" s="200" t="s">
        <v>594</v>
      </c>
      <c r="Q51" s="201"/>
      <c r="R51" s="188"/>
      <c r="S51" s="188"/>
      <c r="T51" s="188"/>
      <c r="U51" s="188"/>
      <c r="V51" s="188"/>
      <c r="W51" s="188"/>
      <c r="X51" s="188"/>
      <c r="Y51" s="188"/>
      <c r="Z51" s="197"/>
      <c r="AA51" s="212"/>
      <c r="AD51" s="179" t="s">
        <v>249</v>
      </c>
    </row>
    <row r="52" spans="1:30" ht="14.65" customHeight="1" x14ac:dyDescent="0.25">
      <c r="A52" s="178" t="s">
        <v>339</v>
      </c>
      <c r="D52" s="199"/>
      <c r="E52" s="193"/>
      <c r="F52" s="193"/>
      <c r="G52" s="193" t="s">
        <v>340</v>
      </c>
      <c r="H52" s="193"/>
      <c r="I52" s="193"/>
      <c r="J52" s="193"/>
      <c r="K52" s="188"/>
      <c r="L52" s="188"/>
      <c r="M52" s="188"/>
      <c r="N52" s="188"/>
      <c r="O52" s="188"/>
      <c r="P52" s="200">
        <v>79739391</v>
      </c>
      <c r="Q52" s="201"/>
      <c r="R52" s="188"/>
      <c r="S52" s="188"/>
      <c r="T52" s="188"/>
      <c r="U52" s="188"/>
      <c r="V52" s="188"/>
      <c r="W52" s="188"/>
      <c r="X52" s="188"/>
      <c r="Y52" s="188"/>
      <c r="Z52" s="197"/>
      <c r="AA52" s="212"/>
      <c r="AD52" s="179">
        <v>79739391</v>
      </c>
    </row>
    <row r="53" spans="1:30" ht="14.65" customHeight="1" x14ac:dyDescent="0.25">
      <c r="A53" s="178" t="s">
        <v>341</v>
      </c>
      <c r="D53" s="199"/>
      <c r="E53" s="193"/>
      <c r="F53" s="193"/>
      <c r="G53" s="193" t="s">
        <v>342</v>
      </c>
      <c r="H53" s="193"/>
      <c r="I53" s="193"/>
      <c r="J53" s="193"/>
      <c r="K53" s="188"/>
      <c r="L53" s="188"/>
      <c r="M53" s="188"/>
      <c r="N53" s="188"/>
      <c r="O53" s="188"/>
      <c r="P53" s="200" t="s">
        <v>594</v>
      </c>
      <c r="Q53" s="201"/>
      <c r="R53" s="188"/>
      <c r="S53" s="188"/>
      <c r="T53" s="188"/>
      <c r="U53" s="188"/>
      <c r="V53" s="188"/>
      <c r="W53" s="188"/>
      <c r="X53" s="188"/>
      <c r="Y53" s="188"/>
      <c r="Z53" s="197"/>
      <c r="AA53" s="212"/>
      <c r="AD53" s="179" t="s">
        <v>249</v>
      </c>
    </row>
    <row r="54" spans="1:30" ht="14.65" customHeight="1" x14ac:dyDescent="0.25">
      <c r="A54" s="178" t="s">
        <v>343</v>
      </c>
      <c r="D54" s="199"/>
      <c r="E54" s="193"/>
      <c r="F54" s="193"/>
      <c r="G54" s="193" t="s">
        <v>344</v>
      </c>
      <c r="H54" s="193"/>
      <c r="I54" s="193"/>
      <c r="J54" s="193"/>
      <c r="K54" s="188"/>
      <c r="L54" s="188"/>
      <c r="M54" s="188"/>
      <c r="N54" s="188"/>
      <c r="O54" s="188"/>
      <c r="P54" s="200">
        <v>2981754300</v>
      </c>
      <c r="Q54" s="201"/>
      <c r="R54" s="188"/>
      <c r="S54" s="188"/>
      <c r="T54" s="188"/>
      <c r="U54" s="188"/>
      <c r="V54" s="188"/>
      <c r="W54" s="188"/>
      <c r="X54" s="188"/>
      <c r="Y54" s="188"/>
      <c r="Z54" s="197"/>
      <c r="AA54" s="212"/>
      <c r="AD54" s="179">
        <f>IF(COUNTIF(AD55:AD56,"-")=COUNTA(AD55:AD56),"-",SUM(AD55:AD56))</f>
        <v>2981754300</v>
      </c>
    </row>
    <row r="55" spans="1:30" ht="14.65" customHeight="1" x14ac:dyDescent="0.25">
      <c r="A55" s="178" t="s">
        <v>345</v>
      </c>
      <c r="D55" s="199"/>
      <c r="E55" s="193"/>
      <c r="F55" s="193"/>
      <c r="G55" s="193"/>
      <c r="H55" s="193" t="s">
        <v>346</v>
      </c>
      <c r="I55" s="193"/>
      <c r="J55" s="193"/>
      <c r="K55" s="188"/>
      <c r="L55" s="188"/>
      <c r="M55" s="188"/>
      <c r="N55" s="188"/>
      <c r="O55" s="188"/>
      <c r="P55" s="200">
        <v>1435262023</v>
      </c>
      <c r="Q55" s="201"/>
      <c r="R55" s="188"/>
      <c r="S55" s="188"/>
      <c r="T55" s="188"/>
      <c r="U55" s="188"/>
      <c r="V55" s="188"/>
      <c r="W55" s="188"/>
      <c r="X55" s="188"/>
      <c r="Y55" s="188"/>
      <c r="Z55" s="197"/>
      <c r="AA55" s="212"/>
      <c r="AD55" s="179">
        <v>1435262023</v>
      </c>
    </row>
    <row r="56" spans="1:30" ht="14.65" customHeight="1" x14ac:dyDescent="0.25">
      <c r="A56" s="178" t="s">
        <v>347</v>
      </c>
      <c r="D56" s="199"/>
      <c r="E56" s="188"/>
      <c r="F56" s="193"/>
      <c r="G56" s="193"/>
      <c r="H56" s="193" t="s">
        <v>261</v>
      </c>
      <c r="I56" s="193"/>
      <c r="J56" s="193"/>
      <c r="K56" s="188"/>
      <c r="L56" s="188"/>
      <c r="M56" s="188"/>
      <c r="N56" s="188"/>
      <c r="O56" s="188"/>
      <c r="P56" s="200">
        <v>1546492277</v>
      </c>
      <c r="Q56" s="201"/>
      <c r="R56" s="188"/>
      <c r="S56" s="188"/>
      <c r="T56" s="188"/>
      <c r="U56" s="188"/>
      <c r="V56" s="188"/>
      <c r="W56" s="188"/>
      <c r="X56" s="188"/>
      <c r="Y56" s="188"/>
      <c r="Z56" s="197"/>
      <c r="AA56" s="212"/>
      <c r="AD56" s="179">
        <v>1546492277</v>
      </c>
    </row>
    <row r="57" spans="1:30" ht="14.65" customHeight="1" x14ac:dyDescent="0.25">
      <c r="A57" s="178" t="s">
        <v>348</v>
      </c>
      <c r="D57" s="199"/>
      <c r="E57" s="188"/>
      <c r="F57" s="193"/>
      <c r="G57" s="193" t="s">
        <v>261</v>
      </c>
      <c r="H57" s="193"/>
      <c r="I57" s="193"/>
      <c r="J57" s="193"/>
      <c r="K57" s="188"/>
      <c r="L57" s="188"/>
      <c r="M57" s="188"/>
      <c r="N57" s="188"/>
      <c r="O57" s="188"/>
      <c r="P57" s="200" t="s">
        <v>594</v>
      </c>
      <c r="Q57" s="201"/>
      <c r="R57" s="188"/>
      <c r="S57" s="188"/>
      <c r="T57" s="188"/>
      <c r="U57" s="188"/>
      <c r="V57" s="188"/>
      <c r="W57" s="188"/>
      <c r="X57" s="188"/>
      <c r="Y57" s="188"/>
      <c r="Z57" s="197"/>
      <c r="AA57" s="212"/>
      <c r="AD57" s="179" t="s">
        <v>249</v>
      </c>
    </row>
    <row r="58" spans="1:30" ht="14.65" customHeight="1" x14ac:dyDescent="0.25">
      <c r="A58" s="178" t="s">
        <v>349</v>
      </c>
      <c r="D58" s="199"/>
      <c r="E58" s="188"/>
      <c r="F58" s="193"/>
      <c r="G58" s="193" t="s">
        <v>350</v>
      </c>
      <c r="H58" s="193"/>
      <c r="I58" s="193"/>
      <c r="J58" s="193"/>
      <c r="K58" s="188"/>
      <c r="L58" s="188"/>
      <c r="M58" s="188"/>
      <c r="N58" s="188"/>
      <c r="O58" s="188"/>
      <c r="P58" s="200" t="s">
        <v>594</v>
      </c>
      <c r="Q58" s="201"/>
      <c r="R58" s="188"/>
      <c r="S58" s="188"/>
      <c r="T58" s="188"/>
      <c r="U58" s="188"/>
      <c r="V58" s="188"/>
      <c r="W58" s="188"/>
      <c r="X58" s="188"/>
      <c r="Y58" s="188"/>
      <c r="Z58" s="197"/>
      <c r="AA58" s="212"/>
      <c r="AD58" s="179" t="s">
        <v>249</v>
      </c>
    </row>
    <row r="59" spans="1:30" ht="14.65" customHeight="1" x14ac:dyDescent="0.25">
      <c r="A59" s="178" t="s">
        <v>351</v>
      </c>
      <c r="D59" s="199"/>
      <c r="E59" s="188" t="s">
        <v>352</v>
      </c>
      <c r="F59" s="193"/>
      <c r="G59" s="194"/>
      <c r="H59" s="194"/>
      <c r="I59" s="194"/>
      <c r="J59" s="188"/>
      <c r="K59" s="188"/>
      <c r="L59" s="188"/>
      <c r="M59" s="188"/>
      <c r="N59" s="188"/>
      <c r="O59" s="188"/>
      <c r="P59" s="200">
        <v>2870311584</v>
      </c>
      <c r="Q59" s="201"/>
      <c r="R59" s="188"/>
      <c r="S59" s="188"/>
      <c r="T59" s="188"/>
      <c r="U59" s="188"/>
      <c r="V59" s="188"/>
      <c r="W59" s="188"/>
      <c r="X59" s="188"/>
      <c r="Y59" s="188"/>
      <c r="Z59" s="197"/>
      <c r="AA59" s="212"/>
      <c r="AD59" s="179">
        <f>IF(COUNTIF(AD60:AD68,"-")=COUNTA(AD60:AD68),"-",SUM(AD60:AD63,AD66:AD68))</f>
        <v>2870311584</v>
      </c>
    </row>
    <row r="60" spans="1:30" ht="14.65" customHeight="1" x14ac:dyDescent="0.25">
      <c r="A60" s="178" t="s">
        <v>353</v>
      </c>
      <c r="D60" s="199"/>
      <c r="E60" s="188"/>
      <c r="F60" s="193" t="s">
        <v>354</v>
      </c>
      <c r="G60" s="194"/>
      <c r="H60" s="194"/>
      <c r="I60" s="194"/>
      <c r="J60" s="188"/>
      <c r="K60" s="188"/>
      <c r="L60" s="188"/>
      <c r="M60" s="188"/>
      <c r="N60" s="188"/>
      <c r="O60" s="188"/>
      <c r="P60" s="200">
        <v>613802251</v>
      </c>
      <c r="Q60" s="201"/>
      <c r="R60" s="188"/>
      <c r="S60" s="188"/>
      <c r="T60" s="188"/>
      <c r="U60" s="188"/>
      <c r="V60" s="188"/>
      <c r="W60" s="188"/>
      <c r="X60" s="188"/>
      <c r="Y60" s="188"/>
      <c r="Z60" s="197"/>
      <c r="AA60" s="212"/>
      <c r="AD60" s="179">
        <v>613802251</v>
      </c>
    </row>
    <row r="61" spans="1:30" ht="14.65" customHeight="1" x14ac:dyDescent="0.25">
      <c r="A61" s="178" t="s">
        <v>355</v>
      </c>
      <c r="D61" s="199"/>
      <c r="E61" s="188"/>
      <c r="F61" s="193" t="s">
        <v>356</v>
      </c>
      <c r="G61" s="193"/>
      <c r="H61" s="203"/>
      <c r="I61" s="193"/>
      <c r="J61" s="193"/>
      <c r="K61" s="188"/>
      <c r="L61" s="188"/>
      <c r="M61" s="188"/>
      <c r="N61" s="188"/>
      <c r="O61" s="188"/>
      <c r="P61" s="200">
        <v>984307</v>
      </c>
      <c r="Q61" s="201"/>
      <c r="R61" s="188"/>
      <c r="S61" s="188"/>
      <c r="T61" s="188"/>
      <c r="U61" s="188"/>
      <c r="V61" s="188"/>
      <c r="W61" s="188"/>
      <c r="X61" s="188"/>
      <c r="Y61" s="188"/>
      <c r="Z61" s="197"/>
      <c r="AA61" s="212"/>
      <c r="AD61" s="179">
        <v>984307</v>
      </c>
    </row>
    <row r="62" spans="1:30" ht="14.65" customHeight="1" x14ac:dyDescent="0.25">
      <c r="A62" s="178">
        <v>1500000</v>
      </c>
      <c r="D62" s="199"/>
      <c r="E62" s="188"/>
      <c r="F62" s="193" t="s">
        <v>357</v>
      </c>
      <c r="G62" s="193"/>
      <c r="H62" s="193"/>
      <c r="I62" s="193"/>
      <c r="J62" s="193"/>
      <c r="K62" s="188"/>
      <c r="L62" s="188"/>
      <c r="M62" s="188"/>
      <c r="N62" s="188"/>
      <c r="O62" s="188"/>
      <c r="P62" s="200" t="s">
        <v>594</v>
      </c>
      <c r="Q62" s="201"/>
      <c r="R62" s="188"/>
      <c r="S62" s="188"/>
      <c r="T62" s="188"/>
      <c r="U62" s="188"/>
      <c r="V62" s="188"/>
      <c r="W62" s="188"/>
      <c r="X62" s="188"/>
      <c r="Y62" s="188"/>
      <c r="Z62" s="197"/>
      <c r="AA62" s="212"/>
      <c r="AD62" s="179" t="s">
        <v>249</v>
      </c>
    </row>
    <row r="63" spans="1:30" ht="14.65" customHeight="1" x14ac:dyDescent="0.25">
      <c r="A63" s="178" t="s">
        <v>358</v>
      </c>
      <c r="D63" s="199"/>
      <c r="E63" s="193"/>
      <c r="F63" s="193" t="s">
        <v>344</v>
      </c>
      <c r="G63" s="193"/>
      <c r="H63" s="203"/>
      <c r="I63" s="193"/>
      <c r="J63" s="193"/>
      <c r="K63" s="188"/>
      <c r="L63" s="188"/>
      <c r="M63" s="188"/>
      <c r="N63" s="188"/>
      <c r="O63" s="188"/>
      <c r="P63" s="200">
        <v>2255618852</v>
      </c>
      <c r="Q63" s="201"/>
      <c r="R63" s="188"/>
      <c r="S63" s="188"/>
      <c r="T63" s="188"/>
      <c r="U63" s="188"/>
      <c r="V63" s="188"/>
      <c r="W63" s="188"/>
      <c r="X63" s="188"/>
      <c r="Y63" s="188"/>
      <c r="Z63" s="197"/>
      <c r="AA63" s="212"/>
      <c r="AD63" s="179">
        <f>IF(COUNTIF(AD64:AD65,"-")=COUNTA(AD64:AD65),"-",SUM(AD64:AD65))</f>
        <v>2255618852</v>
      </c>
    </row>
    <row r="64" spans="1:30" ht="14.65" customHeight="1" x14ac:dyDescent="0.25">
      <c r="A64" s="178" t="s">
        <v>359</v>
      </c>
      <c r="D64" s="199"/>
      <c r="E64" s="193"/>
      <c r="F64" s="193"/>
      <c r="G64" s="193" t="s">
        <v>360</v>
      </c>
      <c r="H64" s="193"/>
      <c r="I64" s="193"/>
      <c r="J64" s="193"/>
      <c r="K64" s="188"/>
      <c r="L64" s="188"/>
      <c r="M64" s="188"/>
      <c r="N64" s="188"/>
      <c r="O64" s="188"/>
      <c r="P64" s="200">
        <v>2255618852</v>
      </c>
      <c r="Q64" s="201"/>
      <c r="R64" s="188"/>
      <c r="S64" s="188"/>
      <c r="T64" s="188"/>
      <c r="U64" s="188"/>
      <c r="V64" s="188"/>
      <c r="W64" s="188"/>
      <c r="X64" s="188"/>
      <c r="Y64" s="188"/>
      <c r="Z64" s="197"/>
      <c r="AA64" s="212"/>
      <c r="AD64" s="179">
        <v>2255618852</v>
      </c>
    </row>
    <row r="65" spans="1:31" ht="14.65" customHeight="1" x14ac:dyDescent="0.25">
      <c r="A65" s="178" t="s">
        <v>361</v>
      </c>
      <c r="D65" s="199"/>
      <c r="E65" s="193"/>
      <c r="F65" s="193"/>
      <c r="G65" s="193" t="s">
        <v>346</v>
      </c>
      <c r="H65" s="193"/>
      <c r="I65" s="193"/>
      <c r="J65" s="193"/>
      <c r="K65" s="188"/>
      <c r="L65" s="188"/>
      <c r="M65" s="188"/>
      <c r="N65" s="188"/>
      <c r="O65" s="188"/>
      <c r="P65" s="200" t="s">
        <v>594</v>
      </c>
      <c r="Q65" s="201"/>
      <c r="R65" s="188"/>
      <c r="S65" s="188"/>
      <c r="T65" s="188"/>
      <c r="U65" s="188"/>
      <c r="V65" s="188"/>
      <c r="W65" s="188"/>
      <c r="X65" s="188"/>
      <c r="Y65" s="188"/>
      <c r="Z65" s="197"/>
      <c r="AA65" s="212"/>
      <c r="AD65" s="179" t="s">
        <v>249</v>
      </c>
    </row>
    <row r="66" spans="1:31" ht="14.65" customHeight="1" x14ac:dyDescent="0.25">
      <c r="A66" s="178" t="s">
        <v>362</v>
      </c>
      <c r="D66" s="199"/>
      <c r="E66" s="193"/>
      <c r="F66" s="193" t="s">
        <v>363</v>
      </c>
      <c r="G66" s="193"/>
      <c r="H66" s="193"/>
      <c r="I66" s="193"/>
      <c r="J66" s="193"/>
      <c r="K66" s="188"/>
      <c r="L66" s="188"/>
      <c r="M66" s="188"/>
      <c r="N66" s="188"/>
      <c r="O66" s="188"/>
      <c r="P66" s="200" t="s">
        <v>594</v>
      </c>
      <c r="Q66" s="201"/>
      <c r="R66" s="188"/>
      <c r="S66" s="188"/>
      <c r="T66" s="188"/>
      <c r="U66" s="188"/>
      <c r="V66" s="188"/>
      <c r="W66" s="188"/>
      <c r="X66" s="188"/>
      <c r="Y66" s="188"/>
      <c r="Z66" s="197"/>
      <c r="AA66" s="212"/>
      <c r="AD66" s="179" t="s">
        <v>249</v>
      </c>
    </row>
    <row r="67" spans="1:31" ht="14.65" customHeight="1" x14ac:dyDescent="0.25">
      <c r="A67" s="178" t="s">
        <v>364</v>
      </c>
      <c r="D67" s="199"/>
      <c r="E67" s="193"/>
      <c r="F67" s="193" t="s">
        <v>261</v>
      </c>
      <c r="G67" s="193"/>
      <c r="H67" s="203"/>
      <c r="I67" s="193"/>
      <c r="J67" s="193"/>
      <c r="K67" s="188"/>
      <c r="L67" s="188"/>
      <c r="M67" s="188"/>
      <c r="N67" s="188"/>
      <c r="O67" s="188"/>
      <c r="P67" s="200" t="s">
        <v>594</v>
      </c>
      <c r="Q67" s="201"/>
      <c r="R67" s="188"/>
      <c r="S67" s="188"/>
      <c r="T67" s="188"/>
      <c r="U67" s="188"/>
      <c r="V67" s="188"/>
      <c r="W67" s="188"/>
      <c r="X67" s="188"/>
      <c r="Y67" s="188"/>
      <c r="Z67" s="197"/>
      <c r="AA67" s="212"/>
      <c r="AD67" s="179" t="s">
        <v>249</v>
      </c>
    </row>
    <row r="68" spans="1:31" ht="14.65" customHeight="1" thickBot="1" x14ac:dyDescent="0.3">
      <c r="A68" s="178" t="s">
        <v>365</v>
      </c>
      <c r="B68" s="178" t="s">
        <v>366</v>
      </c>
      <c r="D68" s="199"/>
      <c r="E68" s="193"/>
      <c r="F68" s="188" t="s">
        <v>350</v>
      </c>
      <c r="G68" s="193"/>
      <c r="H68" s="193"/>
      <c r="I68" s="193"/>
      <c r="J68" s="193"/>
      <c r="K68" s="188"/>
      <c r="L68" s="188"/>
      <c r="M68" s="188"/>
      <c r="N68" s="188"/>
      <c r="O68" s="188"/>
      <c r="P68" s="200">
        <v>-93826</v>
      </c>
      <c r="Q68" s="201"/>
      <c r="R68" s="398" t="s">
        <v>367</v>
      </c>
      <c r="S68" s="399"/>
      <c r="T68" s="399"/>
      <c r="U68" s="399"/>
      <c r="V68" s="399"/>
      <c r="W68" s="399"/>
      <c r="X68" s="399"/>
      <c r="Y68" s="400"/>
      <c r="Z68" s="213">
        <v>27357026422</v>
      </c>
      <c r="AA68" s="214"/>
      <c r="AD68" s="179">
        <v>-93826</v>
      </c>
      <c r="AE68" s="179" t="e">
        <f>IF(AND(AE31="-",AE32="-",#REF!="-"),"-",SUM(AE31,AE32,#REF!))</f>
        <v>#REF!</v>
      </c>
    </row>
    <row r="69" spans="1:31" ht="14.65" customHeight="1" thickBot="1" x14ac:dyDescent="0.3">
      <c r="A69" s="178" t="s">
        <v>368</v>
      </c>
      <c r="B69" s="178" t="s">
        <v>369</v>
      </c>
      <c r="D69" s="401" t="s">
        <v>370</v>
      </c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3"/>
      <c r="P69" s="215">
        <v>30374244825</v>
      </c>
      <c r="Q69" s="216"/>
      <c r="R69" s="389" t="s">
        <v>371</v>
      </c>
      <c r="S69" s="390"/>
      <c r="T69" s="390"/>
      <c r="U69" s="390"/>
      <c r="V69" s="390"/>
      <c r="W69" s="390"/>
      <c r="X69" s="390"/>
      <c r="Y69" s="404"/>
      <c r="Z69" s="215">
        <v>30374244825</v>
      </c>
      <c r="AA69" s="217"/>
      <c r="AD69" s="179" t="e">
        <f>IF(AND(AD14="-",AD59="-",#REF!="-"),"-",SUM(AD14,AD59,#REF!))</f>
        <v>#REF!</v>
      </c>
      <c r="AE69" s="179" t="e">
        <f>IF(AND(AE29="-",AE68="-"),"-",SUM(AE29,AE68))</f>
        <v>#REF!</v>
      </c>
    </row>
    <row r="70" spans="1:31" ht="14.65" customHeight="1" x14ac:dyDescent="0.25"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Z70" s="188"/>
      <c r="AA70" s="188"/>
    </row>
    <row r="71" spans="1:31" ht="14.65" customHeight="1" x14ac:dyDescent="0.25">
      <c r="D71" s="191"/>
      <c r="E71" s="218" t="s">
        <v>372</v>
      </c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Z71" s="187"/>
      <c r="AA71" s="187"/>
    </row>
    <row r="72" spans="1:31" ht="14.65" customHeight="1" x14ac:dyDescent="0.25"/>
    <row r="73" spans="1:31" ht="14.65" customHeight="1" x14ac:dyDescent="0.25"/>
    <row r="74" spans="1:31" ht="14.65" customHeight="1" x14ac:dyDescent="0.25"/>
    <row r="75" spans="1:31" ht="14.65" customHeight="1" x14ac:dyDescent="0.25"/>
    <row r="76" spans="1:31" ht="14.65" customHeight="1" x14ac:dyDescent="0.25"/>
    <row r="77" spans="1:31" ht="16.5" customHeight="1" x14ac:dyDescent="0.25"/>
    <row r="78" spans="1:31" ht="14.65" customHeight="1" x14ac:dyDescent="0.25"/>
    <row r="79" spans="1:31" ht="9.75" customHeight="1" x14ac:dyDescent="0.25"/>
    <row r="80" spans="1:31" ht="14.65" customHeight="1" x14ac:dyDescent="0.25"/>
  </sheetData>
  <sheetProtection sheet="1" objects="1" scenarios="1"/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B1:L24"/>
  <sheetViews>
    <sheetView showGridLines="0" view="pageBreakPreview" zoomScaleNormal="100" zoomScaleSheetLayoutView="100" workbookViewId="0">
      <selection activeCell="C16" sqref="C16"/>
    </sheetView>
  </sheetViews>
  <sheetFormatPr defaultColWidth="9" defaultRowHeight="12.75" x14ac:dyDescent="0.25"/>
  <cols>
    <col min="1" max="1" width="4.3984375" customWidth="1"/>
    <col min="2" max="2" width="20.59765625" customWidth="1"/>
    <col min="3" max="12" width="12.59765625" customWidth="1"/>
    <col min="13" max="13" width="0.59765625" customWidth="1"/>
    <col min="14" max="14" width="5.3984375" customWidth="1"/>
  </cols>
  <sheetData>
    <row r="1" spans="2:12" ht="27.75" customHeight="1" x14ac:dyDescent="0.25"/>
    <row r="2" spans="2:12" ht="55.5" customHeight="1" x14ac:dyDescent="0.25">
      <c r="E2" s="490" t="s">
        <v>138</v>
      </c>
      <c r="F2" s="491"/>
      <c r="G2" s="115" t="s">
        <v>158</v>
      </c>
      <c r="H2" s="490" t="s">
        <v>139</v>
      </c>
      <c r="I2" s="491"/>
      <c r="J2" s="115" t="s">
        <v>159</v>
      </c>
    </row>
    <row r="3" spans="2:12" ht="30" customHeight="1" x14ac:dyDescent="0.25">
      <c r="E3" s="492">
        <v>2290218387</v>
      </c>
      <c r="F3" s="493"/>
      <c r="G3" s="174" t="str">
        <f>IF(E3=C22-D22,"○","×")</f>
        <v>○</v>
      </c>
      <c r="H3" s="492">
        <v>0</v>
      </c>
      <c r="I3" s="493"/>
      <c r="J3" s="174" t="str">
        <f>IF(D22=H3,"○","×")</f>
        <v>○</v>
      </c>
    </row>
    <row r="4" spans="2:12" ht="13.5" customHeight="1" x14ac:dyDescent="0.25"/>
    <row r="5" spans="2:12" ht="16.5" customHeight="1" x14ac:dyDescent="0.25"/>
    <row r="6" spans="2:12" x14ac:dyDescent="0.25">
      <c r="B6" s="25" t="s">
        <v>57</v>
      </c>
    </row>
    <row r="7" spans="2:12" x14ac:dyDescent="0.2">
      <c r="B7" s="25" t="s">
        <v>58</v>
      </c>
      <c r="C7" s="26"/>
      <c r="D7" s="26"/>
      <c r="E7" s="26"/>
      <c r="F7" s="26"/>
      <c r="G7" s="26"/>
      <c r="H7" s="26"/>
      <c r="I7" s="26"/>
      <c r="J7" s="26"/>
      <c r="K7" s="26"/>
      <c r="L7" s="100" t="s">
        <v>205</v>
      </c>
    </row>
    <row r="8" spans="2:12" ht="15.95" customHeight="1" x14ac:dyDescent="0.25">
      <c r="B8" s="496" t="s">
        <v>33</v>
      </c>
      <c r="C8" s="494" t="s">
        <v>59</v>
      </c>
      <c r="D8" s="116"/>
      <c r="E8" s="499" t="s">
        <v>60</v>
      </c>
      <c r="F8" s="496" t="s">
        <v>61</v>
      </c>
      <c r="G8" s="496" t="s">
        <v>62</v>
      </c>
      <c r="H8" s="496" t="s">
        <v>63</v>
      </c>
      <c r="I8" s="494" t="s">
        <v>64</v>
      </c>
      <c r="J8" s="117"/>
      <c r="K8" s="118"/>
      <c r="L8" s="496" t="s">
        <v>65</v>
      </c>
    </row>
    <row r="9" spans="2:12" ht="15.95" customHeight="1" x14ac:dyDescent="0.25">
      <c r="B9" s="498"/>
      <c r="C9" s="497"/>
      <c r="D9" s="101" t="s">
        <v>66</v>
      </c>
      <c r="E9" s="500"/>
      <c r="F9" s="497"/>
      <c r="G9" s="497"/>
      <c r="H9" s="497"/>
      <c r="I9" s="495"/>
      <c r="J9" s="102" t="s">
        <v>67</v>
      </c>
      <c r="K9" s="102" t="s">
        <v>68</v>
      </c>
      <c r="L9" s="497"/>
    </row>
    <row r="10" spans="2:12" ht="24.95" customHeight="1" x14ac:dyDescent="0.25">
      <c r="B10" s="487" t="s">
        <v>69</v>
      </c>
      <c r="C10" s="488"/>
      <c r="D10" s="488"/>
      <c r="E10" s="488"/>
      <c r="F10" s="488"/>
      <c r="G10" s="488"/>
      <c r="H10" s="488"/>
      <c r="I10" s="488"/>
      <c r="J10" s="488"/>
      <c r="K10" s="488"/>
      <c r="L10" s="489"/>
    </row>
    <row r="11" spans="2:12" ht="24.95" customHeight="1" x14ac:dyDescent="0.25">
      <c r="B11" s="103" t="s">
        <v>70</v>
      </c>
      <c r="C11" s="104">
        <v>2984663</v>
      </c>
      <c r="D11" s="105"/>
      <c r="E11" s="106">
        <v>2984663</v>
      </c>
      <c r="F11" s="104"/>
      <c r="G11" s="104"/>
      <c r="H11" s="104"/>
      <c r="I11" s="104"/>
      <c r="J11" s="104"/>
      <c r="K11" s="104"/>
      <c r="L11" s="104"/>
    </row>
    <row r="12" spans="2:12" ht="24.95" customHeight="1" x14ac:dyDescent="0.25">
      <c r="B12" s="103" t="s">
        <v>71</v>
      </c>
      <c r="C12" s="104">
        <v>0</v>
      </c>
      <c r="D12" s="105"/>
      <c r="E12" s="106"/>
      <c r="F12" s="104"/>
      <c r="G12" s="104"/>
      <c r="H12" s="104"/>
      <c r="I12" s="104"/>
      <c r="J12" s="104"/>
      <c r="K12" s="104"/>
      <c r="L12" s="104"/>
    </row>
    <row r="13" spans="2:12" ht="24.95" customHeight="1" x14ac:dyDescent="0.25">
      <c r="B13" s="103" t="s">
        <v>72</v>
      </c>
      <c r="C13" s="104">
        <v>33700000</v>
      </c>
      <c r="D13" s="105"/>
      <c r="E13" s="106">
        <v>28800000</v>
      </c>
      <c r="F13" s="104"/>
      <c r="G13" s="104">
        <v>4900000</v>
      </c>
      <c r="H13" s="104"/>
      <c r="I13" s="104"/>
      <c r="J13" s="104"/>
      <c r="K13" s="104"/>
      <c r="L13" s="104"/>
    </row>
    <row r="14" spans="2:12" ht="24.95" customHeight="1" x14ac:dyDescent="0.25">
      <c r="B14" s="103" t="s">
        <v>73</v>
      </c>
      <c r="C14" s="104">
        <v>152362622</v>
      </c>
      <c r="D14" s="105"/>
      <c r="E14" s="106">
        <v>152362622</v>
      </c>
      <c r="F14" s="104"/>
      <c r="G14" s="104"/>
      <c r="H14" s="104"/>
      <c r="I14" s="104"/>
      <c r="J14" s="104"/>
      <c r="K14" s="104"/>
      <c r="L14" s="104"/>
    </row>
    <row r="15" spans="2:12" ht="24.95" customHeight="1" x14ac:dyDescent="0.25">
      <c r="B15" s="103" t="s">
        <v>74</v>
      </c>
      <c r="C15" s="104">
        <v>8912262</v>
      </c>
      <c r="D15" s="105"/>
      <c r="E15" s="106"/>
      <c r="F15" s="104"/>
      <c r="G15" s="104"/>
      <c r="H15" s="104">
        <v>8912262</v>
      </c>
      <c r="I15" s="104"/>
      <c r="J15" s="104"/>
      <c r="K15" s="104"/>
      <c r="L15" s="104"/>
    </row>
    <row r="16" spans="2:12" ht="24.95" customHeight="1" x14ac:dyDescent="0.25">
      <c r="B16" s="103" t="s">
        <v>75</v>
      </c>
      <c r="C16" s="104">
        <v>1083966872</v>
      </c>
      <c r="D16" s="105"/>
      <c r="E16" s="106">
        <v>969271285</v>
      </c>
      <c r="F16" s="104">
        <v>14695587</v>
      </c>
      <c r="G16" s="104">
        <v>100000000</v>
      </c>
      <c r="H16" s="104"/>
      <c r="I16" s="104"/>
      <c r="J16" s="104"/>
      <c r="K16" s="104"/>
      <c r="L16" s="104"/>
    </row>
    <row r="17" spans="2:12" ht="24.95" customHeight="1" x14ac:dyDescent="0.25">
      <c r="B17" s="487" t="s">
        <v>76</v>
      </c>
      <c r="C17" s="488"/>
      <c r="D17" s="488"/>
      <c r="E17" s="488"/>
      <c r="F17" s="488"/>
      <c r="G17" s="488"/>
      <c r="H17" s="488"/>
      <c r="I17" s="488"/>
      <c r="J17" s="488"/>
      <c r="K17" s="488"/>
      <c r="L17" s="489"/>
    </row>
    <row r="18" spans="2:12" ht="24.95" customHeight="1" x14ac:dyDescent="0.25">
      <c r="B18" s="103" t="s">
        <v>77</v>
      </c>
      <c r="C18" s="104">
        <v>1006591968</v>
      </c>
      <c r="D18" s="105"/>
      <c r="E18" s="106">
        <v>931380954</v>
      </c>
      <c r="F18" s="104">
        <v>55211014</v>
      </c>
      <c r="G18" s="104">
        <v>7400000</v>
      </c>
      <c r="H18" s="104">
        <v>12600000</v>
      </c>
      <c r="I18" s="104"/>
      <c r="J18" s="104"/>
      <c r="K18" s="104"/>
      <c r="L18" s="104"/>
    </row>
    <row r="19" spans="2:12" ht="24.95" customHeight="1" x14ac:dyDescent="0.25">
      <c r="B19" s="103" t="s">
        <v>78</v>
      </c>
      <c r="C19" s="104">
        <v>1700000</v>
      </c>
      <c r="D19" s="105"/>
      <c r="E19" s="106">
        <v>1700000</v>
      </c>
      <c r="F19" s="104"/>
      <c r="G19" s="104"/>
      <c r="H19" s="104"/>
      <c r="I19" s="104"/>
      <c r="J19" s="104"/>
      <c r="K19" s="104"/>
      <c r="L19" s="104"/>
    </row>
    <row r="20" spans="2:12" ht="24.95" customHeight="1" x14ac:dyDescent="0.25">
      <c r="B20" s="103" t="s">
        <v>79</v>
      </c>
      <c r="C20" s="104"/>
      <c r="D20" s="105"/>
      <c r="E20" s="106"/>
      <c r="F20" s="104"/>
      <c r="G20" s="104"/>
      <c r="H20" s="104"/>
      <c r="I20" s="104"/>
      <c r="J20" s="104"/>
      <c r="K20" s="104"/>
      <c r="L20" s="104"/>
    </row>
    <row r="21" spans="2:12" ht="24.95" customHeight="1" x14ac:dyDescent="0.25">
      <c r="B21" s="103" t="s">
        <v>80</v>
      </c>
      <c r="C21" s="104"/>
      <c r="D21" s="105"/>
      <c r="E21" s="106"/>
      <c r="F21" s="104"/>
      <c r="G21" s="104"/>
      <c r="H21" s="104"/>
      <c r="I21" s="104"/>
      <c r="J21" s="104"/>
      <c r="K21" s="104"/>
      <c r="L21" s="104"/>
    </row>
    <row r="22" spans="2:12" ht="24.95" customHeight="1" x14ac:dyDescent="0.25">
      <c r="B22" s="107" t="s">
        <v>10</v>
      </c>
      <c r="C22" s="108">
        <f>IFERROR(SUM(C11:C16)+SUM(C18:C21),"")</f>
        <v>2290218387</v>
      </c>
      <c r="D22" s="109">
        <f>IFERROR(SUM(D11:D16)+SUM(D18:D21),"")</f>
        <v>0</v>
      </c>
      <c r="E22" s="108">
        <f>IFERROR(SUM(E11:E16)+SUM(E18:E21),"")</f>
        <v>2086499524</v>
      </c>
      <c r="F22" s="108">
        <f t="shared" ref="F22:I22" si="0">IFERROR(SUM(F11:F16)+SUM(F18:F21),"")</f>
        <v>69906601</v>
      </c>
      <c r="G22" s="108">
        <f t="shared" si="0"/>
        <v>112300000</v>
      </c>
      <c r="H22" s="108">
        <f t="shared" si="0"/>
        <v>21512262</v>
      </c>
      <c r="I22" s="108">
        <f t="shared" si="0"/>
        <v>0</v>
      </c>
      <c r="J22" s="110">
        <f>IFERROR(SUM(J11:J16)+SUM(J18:J21),"")</f>
        <v>0</v>
      </c>
      <c r="K22" s="110">
        <f>IFERROR(SUM(K11:K16)+SUM(K18:K21),"")</f>
        <v>0</v>
      </c>
      <c r="L22" s="110">
        <f>IFERROR(SUM(L11:L16)+SUM(L18:L21),"")</f>
        <v>0</v>
      </c>
    </row>
    <row r="23" spans="2:12" ht="3.75" customHeight="1" x14ac:dyDescent="0.25"/>
    <row r="24" spans="2:12" ht="12" customHeight="1" x14ac:dyDescent="0.25"/>
  </sheetData>
  <mergeCells count="14">
    <mergeCell ref="B17:L17"/>
    <mergeCell ref="E2:F2"/>
    <mergeCell ref="E3:F3"/>
    <mergeCell ref="H2:I2"/>
    <mergeCell ref="H3:I3"/>
    <mergeCell ref="I8:I9"/>
    <mergeCell ref="L8:L9"/>
    <mergeCell ref="B8:B9"/>
    <mergeCell ref="C8:C9"/>
    <mergeCell ref="E8:E9"/>
    <mergeCell ref="F8:F9"/>
    <mergeCell ref="G8:G9"/>
    <mergeCell ref="H8:H9"/>
    <mergeCell ref="B10:L10"/>
  </mergeCells>
  <phoneticPr fontId="2"/>
  <printOptions horizontalCentered="1"/>
  <pageMargins left="0.39370078740157483" right="0.39370078740157483" top="0.59055118110236215" bottom="0.59055118110236215" header="0" footer="0"/>
  <pageSetup paperSize="9" scale="9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B2:Q20"/>
  <sheetViews>
    <sheetView showGridLines="0" view="pageBreakPreview" zoomScaleNormal="80" zoomScaleSheetLayoutView="100" workbookViewId="0">
      <selection activeCell="D15" sqref="D15"/>
    </sheetView>
  </sheetViews>
  <sheetFormatPr defaultColWidth="9" defaultRowHeight="12.75" x14ac:dyDescent="0.25"/>
  <cols>
    <col min="1" max="1" width="3.1328125" customWidth="1"/>
    <col min="2" max="2" width="5.86328125" style="27" customWidth="1"/>
    <col min="3" max="3" width="20.59765625" style="27" customWidth="1"/>
    <col min="4" max="12" width="12.59765625" style="27" customWidth="1"/>
    <col min="13" max="13" width="0.86328125" style="27" customWidth="1"/>
    <col min="14" max="14" width="27.73046875" style="27" customWidth="1"/>
    <col min="15" max="15" width="12.265625" bestFit="1" customWidth="1"/>
    <col min="16" max="16" width="27.73046875" bestFit="1" customWidth="1"/>
    <col min="17" max="17" width="12.265625" bestFit="1" customWidth="1"/>
  </cols>
  <sheetData>
    <row r="2" spans="3:17" s="27" customFormat="1" ht="46.5" customHeight="1" x14ac:dyDescent="0.25"/>
    <row r="3" spans="3:17" s="27" customFormat="1" ht="19.5" customHeight="1" x14ac:dyDescent="0.25">
      <c r="C3" s="28" t="s">
        <v>81</v>
      </c>
      <c r="D3" s="29"/>
      <c r="E3" s="29"/>
      <c r="F3" s="29"/>
      <c r="G3" s="29"/>
      <c r="H3" s="29"/>
      <c r="I3" s="29"/>
      <c r="J3" s="29"/>
      <c r="K3" s="120" t="s">
        <v>207</v>
      </c>
      <c r="L3" s="29"/>
      <c r="M3" s="29"/>
    </row>
    <row r="4" spans="3:17" s="27" customFormat="1" ht="27" customHeight="1" x14ac:dyDescent="0.25">
      <c r="C4" s="494" t="s">
        <v>59</v>
      </c>
      <c r="D4" s="511" t="s">
        <v>82</v>
      </c>
      <c r="E4" s="496" t="s">
        <v>83</v>
      </c>
      <c r="F4" s="496" t="s">
        <v>84</v>
      </c>
      <c r="G4" s="496" t="s">
        <v>85</v>
      </c>
      <c r="H4" s="496" t="s">
        <v>86</v>
      </c>
      <c r="I4" s="496" t="s">
        <v>87</v>
      </c>
      <c r="J4" s="496" t="s">
        <v>88</v>
      </c>
      <c r="K4" s="496" t="s">
        <v>89</v>
      </c>
      <c r="L4" s="513"/>
      <c r="N4" s="496" t="s">
        <v>142</v>
      </c>
      <c r="O4" s="496" t="s">
        <v>143</v>
      </c>
    </row>
    <row r="5" spans="3:17" s="27" customFormat="1" ht="18" customHeight="1" x14ac:dyDescent="0.25">
      <c r="C5" s="495"/>
      <c r="D5" s="512"/>
      <c r="E5" s="501"/>
      <c r="F5" s="501"/>
      <c r="G5" s="501"/>
      <c r="H5" s="501"/>
      <c r="I5" s="501"/>
      <c r="J5" s="501"/>
      <c r="K5" s="501"/>
      <c r="L5" s="514"/>
      <c r="N5" s="501"/>
      <c r="O5" s="501"/>
    </row>
    <row r="6" spans="3:17" s="27" customFormat="1" ht="30" customHeight="1" x14ac:dyDescent="0.25">
      <c r="C6" s="111">
        <f>IFERROR(SUM(D6:J6),"")</f>
        <v>2290218387</v>
      </c>
      <c r="D6" s="112">
        <v>2288794005</v>
      </c>
      <c r="E6" s="113">
        <v>1424382</v>
      </c>
      <c r="F6" s="113"/>
      <c r="G6" s="113"/>
      <c r="H6" s="113"/>
      <c r="I6" s="113"/>
      <c r="J6" s="113"/>
      <c r="K6" s="121"/>
      <c r="L6" s="30"/>
      <c r="M6" s="31"/>
      <c r="N6" s="114">
        <v>2290218387</v>
      </c>
      <c r="O6" s="174" t="str">
        <f>IF(C6=N6,"○","×")</f>
        <v>○</v>
      </c>
    </row>
    <row r="7" spans="3:17" s="27" customFormat="1" x14ac:dyDescent="0.25"/>
    <row r="8" spans="3:17" s="27" customFormat="1" x14ac:dyDescent="0.25"/>
    <row r="9" spans="3:17" s="27" customFormat="1" ht="19.5" customHeight="1" x14ac:dyDescent="0.25">
      <c r="C9" s="28" t="s">
        <v>90</v>
      </c>
      <c r="D9" s="29"/>
      <c r="E9" s="29"/>
      <c r="F9" s="29"/>
      <c r="G9" s="29"/>
      <c r="H9" s="29"/>
      <c r="I9" s="29"/>
      <c r="J9" s="29"/>
      <c r="K9" s="29"/>
      <c r="L9" s="120" t="s">
        <v>208</v>
      </c>
    </row>
    <row r="10" spans="3:17" s="27" customFormat="1" ht="13.5" customHeight="1" x14ac:dyDescent="0.25">
      <c r="C10" s="494" t="s">
        <v>59</v>
      </c>
      <c r="D10" s="511" t="s">
        <v>91</v>
      </c>
      <c r="E10" s="496" t="s">
        <v>92</v>
      </c>
      <c r="F10" s="496" t="s">
        <v>93</v>
      </c>
      <c r="G10" s="496" t="s">
        <v>94</v>
      </c>
      <c r="H10" s="496" t="s">
        <v>95</v>
      </c>
      <c r="I10" s="496" t="s">
        <v>96</v>
      </c>
      <c r="J10" s="496" t="s">
        <v>97</v>
      </c>
      <c r="K10" s="496" t="s">
        <v>98</v>
      </c>
      <c r="L10" s="496" t="s">
        <v>99</v>
      </c>
      <c r="N10" s="496" t="s">
        <v>140</v>
      </c>
      <c r="O10" s="496" t="s">
        <v>143</v>
      </c>
      <c r="P10" s="496" t="s">
        <v>141</v>
      </c>
      <c r="Q10" s="496" t="s">
        <v>143</v>
      </c>
    </row>
    <row r="11" spans="3:17" s="27" customFormat="1" x14ac:dyDescent="0.25">
      <c r="C11" s="495"/>
      <c r="D11" s="512"/>
      <c r="E11" s="501"/>
      <c r="F11" s="501"/>
      <c r="G11" s="501"/>
      <c r="H11" s="501"/>
      <c r="I11" s="501"/>
      <c r="J11" s="501"/>
      <c r="K11" s="501"/>
      <c r="L11" s="501"/>
      <c r="N11" s="501"/>
      <c r="O11" s="501"/>
      <c r="P11" s="501"/>
      <c r="Q11" s="501"/>
    </row>
    <row r="12" spans="3:17" s="27" customFormat="1" ht="34.15" customHeight="1" x14ac:dyDescent="0.25">
      <c r="C12" s="111">
        <f>IFERROR(SUM(D12:L12),"")</f>
        <v>2290218387</v>
      </c>
      <c r="D12" s="112"/>
      <c r="E12" s="113"/>
      <c r="F12" s="113"/>
      <c r="G12" s="113"/>
      <c r="H12" s="113">
        <v>17002513</v>
      </c>
      <c r="I12" s="113">
        <v>177366017</v>
      </c>
      <c r="J12" s="113">
        <v>967726545</v>
      </c>
      <c r="K12" s="113">
        <v>1009576631</v>
      </c>
      <c r="L12" s="113">
        <v>118546681</v>
      </c>
      <c r="M12" s="29"/>
      <c r="N12" s="114">
        <v>2290218387</v>
      </c>
      <c r="O12" s="174" t="str">
        <f>IF(SUM(E12:L12)=N12,"○","×")</f>
        <v>○</v>
      </c>
      <c r="P12" s="114">
        <v>0</v>
      </c>
      <c r="Q12" s="174" t="str">
        <f>IF(D12=P12,"○","×")</f>
        <v>○</v>
      </c>
    </row>
    <row r="13" spans="3:17" s="27" customFormat="1" x14ac:dyDescent="0.25"/>
    <row r="14" spans="3:17" s="27" customFormat="1" x14ac:dyDescent="0.25"/>
    <row r="15" spans="3:17" s="27" customFormat="1" ht="19.5" customHeight="1" x14ac:dyDescent="0.25">
      <c r="C15" s="28" t="s">
        <v>100</v>
      </c>
      <c r="F15" s="29"/>
      <c r="G15" s="29"/>
      <c r="H15" s="29"/>
      <c r="I15" s="119" t="s">
        <v>207</v>
      </c>
    </row>
    <row r="16" spans="3:17" s="27" customFormat="1" ht="13.15" customHeight="1" x14ac:dyDescent="0.25">
      <c r="C16" s="494" t="s">
        <v>101</v>
      </c>
      <c r="D16" s="502" t="s">
        <v>102</v>
      </c>
      <c r="E16" s="503"/>
      <c r="F16" s="503"/>
      <c r="G16" s="503"/>
      <c r="H16" s="503"/>
      <c r="I16" s="504"/>
    </row>
    <row r="17" spans="3:9" s="27" customFormat="1" ht="20.25" customHeight="1" x14ac:dyDescent="0.25">
      <c r="C17" s="495"/>
      <c r="D17" s="505"/>
      <c r="E17" s="506"/>
      <c r="F17" s="506"/>
      <c r="G17" s="506"/>
      <c r="H17" s="506"/>
      <c r="I17" s="507"/>
    </row>
    <row r="18" spans="3:9" s="27" customFormat="1" ht="207" customHeight="1" x14ac:dyDescent="0.25">
      <c r="C18" s="122"/>
      <c r="D18" s="508"/>
      <c r="E18" s="509"/>
      <c r="F18" s="509"/>
      <c r="G18" s="509"/>
      <c r="H18" s="509"/>
      <c r="I18" s="510"/>
    </row>
    <row r="19" spans="3:9" s="27" customFormat="1" ht="9.75" customHeight="1" x14ac:dyDescent="0.25"/>
    <row r="20" spans="3:9" s="27" customFormat="1" x14ac:dyDescent="0.25"/>
  </sheetData>
  <mergeCells count="29">
    <mergeCell ref="Q10:Q11"/>
    <mergeCell ref="N4:N5"/>
    <mergeCell ref="O4:O5"/>
    <mergeCell ref="N10:N11"/>
    <mergeCell ref="O10:O11"/>
    <mergeCell ref="P10:P11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10:L11"/>
    <mergeCell ref="C16:C17"/>
    <mergeCell ref="D16:I17"/>
    <mergeCell ref="H10:H11"/>
    <mergeCell ref="D18:I18"/>
    <mergeCell ref="I10:I11"/>
    <mergeCell ref="J10:J11"/>
    <mergeCell ref="K10:K11"/>
    <mergeCell ref="C10:C11"/>
    <mergeCell ref="D10:D11"/>
    <mergeCell ref="E10:E11"/>
    <mergeCell ref="F10:F11"/>
    <mergeCell ref="G10:G11"/>
  </mergeCells>
  <phoneticPr fontId="2"/>
  <printOptions horizontalCentered="1"/>
  <pageMargins left="0.39370078740157483" right="0.39370078740157483" top="0.59055118110236215" bottom="0.59055118110236215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B1:K18"/>
  <sheetViews>
    <sheetView showGridLines="0" view="pageBreakPreview" zoomScaleNormal="100" zoomScaleSheetLayoutView="100" workbookViewId="0">
      <selection activeCell="D12" sqref="D12"/>
    </sheetView>
  </sheetViews>
  <sheetFormatPr defaultColWidth="9" defaultRowHeight="12.75" x14ac:dyDescent="0.25"/>
  <cols>
    <col min="1" max="1" width="5.1328125" customWidth="1"/>
    <col min="2" max="7" width="16.59765625" customWidth="1"/>
    <col min="8" max="8" width="0.86328125" customWidth="1"/>
    <col min="9" max="9" width="9.3984375" customWidth="1"/>
    <col min="10" max="11" width="16.59765625" customWidth="1"/>
  </cols>
  <sheetData>
    <row r="1" spans="2:11" ht="62.25" customHeight="1" x14ac:dyDescent="0.25"/>
    <row r="2" spans="2:11" ht="13.5" customHeight="1" x14ac:dyDescent="0.25"/>
    <row r="3" spans="2:11" ht="15.75" customHeight="1" x14ac:dyDescent="0.25">
      <c r="B3" s="25" t="s">
        <v>103</v>
      </c>
      <c r="G3" s="66" t="s">
        <v>205</v>
      </c>
    </row>
    <row r="4" spans="2:11" s="6" customFormat="1" ht="23.1" customHeight="1" x14ac:dyDescent="0.25">
      <c r="B4" s="468" t="s">
        <v>104</v>
      </c>
      <c r="C4" s="468" t="s">
        <v>105</v>
      </c>
      <c r="D4" s="468" t="s">
        <v>106</v>
      </c>
      <c r="E4" s="476" t="s">
        <v>107</v>
      </c>
      <c r="F4" s="477"/>
      <c r="G4" s="468" t="s">
        <v>108</v>
      </c>
    </row>
    <row r="5" spans="2:11" s="6" customFormat="1" ht="23.1" customHeight="1" x14ac:dyDescent="0.25">
      <c r="B5" s="475"/>
      <c r="C5" s="475"/>
      <c r="D5" s="475"/>
      <c r="E5" s="47" t="s">
        <v>109</v>
      </c>
      <c r="F5" s="47" t="s">
        <v>110</v>
      </c>
      <c r="G5" s="475"/>
      <c r="J5" s="515" t="s">
        <v>180</v>
      </c>
      <c r="K5" s="515" t="s">
        <v>144</v>
      </c>
    </row>
    <row r="6" spans="2:11" s="6" customFormat="1" ht="23.1" customHeight="1" x14ac:dyDescent="0.25">
      <c r="B6" s="472" t="s">
        <v>171</v>
      </c>
      <c r="C6" s="473"/>
      <c r="D6" s="473"/>
      <c r="E6" s="473"/>
      <c r="F6" s="473"/>
      <c r="G6" s="474"/>
      <c r="J6" s="515"/>
      <c r="K6" s="515"/>
    </row>
    <row r="7" spans="2:11" s="6" customFormat="1" ht="23.1" customHeight="1" x14ac:dyDescent="0.25">
      <c r="B7" s="57" t="s">
        <v>172</v>
      </c>
      <c r="C7" s="50"/>
      <c r="D7" s="50"/>
      <c r="E7" s="50"/>
      <c r="F7" s="50"/>
      <c r="G7" s="48">
        <f>IFERROR(C7+D7-E7-F7,"")</f>
        <v>0</v>
      </c>
      <c r="J7" s="48">
        <v>0</v>
      </c>
      <c r="K7" s="175" t="str">
        <f>IF(G7=J7,"○","×")</f>
        <v>○</v>
      </c>
    </row>
    <row r="8" spans="2:11" s="6" customFormat="1" ht="23.1" customHeight="1" x14ac:dyDescent="0.25">
      <c r="B8" s="57" t="s">
        <v>173</v>
      </c>
      <c r="C8" s="50"/>
      <c r="D8" s="50"/>
      <c r="E8" s="50"/>
      <c r="F8" s="50"/>
      <c r="G8" s="48">
        <f>IFERROR(C8+D8-E8-F8,"")</f>
        <v>0</v>
      </c>
      <c r="J8" s="48">
        <v>0</v>
      </c>
      <c r="K8" s="175" t="str">
        <f>IF(G8=J8,"○","×")</f>
        <v>○</v>
      </c>
    </row>
    <row r="9" spans="2:11" s="6" customFormat="1" ht="23.1" customHeight="1" x14ac:dyDescent="0.25">
      <c r="B9" s="472" t="s">
        <v>174</v>
      </c>
      <c r="C9" s="516"/>
      <c r="D9" s="516"/>
      <c r="E9" s="516"/>
      <c r="F9" s="516"/>
      <c r="G9" s="517"/>
      <c r="J9" s="49" t="s">
        <v>210</v>
      </c>
      <c r="K9" s="53" t="s">
        <v>209</v>
      </c>
    </row>
    <row r="10" spans="2:11" s="6" customFormat="1" ht="23.1" customHeight="1" x14ac:dyDescent="0.25">
      <c r="B10" s="57" t="s">
        <v>173</v>
      </c>
      <c r="C10" s="50">
        <v>714674</v>
      </c>
      <c r="D10" s="50">
        <v>118600</v>
      </c>
      <c r="E10" s="50"/>
      <c r="F10" s="50"/>
      <c r="G10" s="48">
        <f>IFERROR(C10+D10-E10-F10,"")</f>
        <v>833274</v>
      </c>
      <c r="J10" s="48">
        <v>833274</v>
      </c>
      <c r="K10" s="175" t="str">
        <f>IF(G10=J10,"○","×")</f>
        <v>○</v>
      </c>
    </row>
    <row r="11" spans="2:11" s="6" customFormat="1" ht="23.1" customHeight="1" x14ac:dyDescent="0.25">
      <c r="B11" s="472" t="s">
        <v>175</v>
      </c>
      <c r="C11" s="516"/>
      <c r="D11" s="516"/>
      <c r="E11" s="516"/>
      <c r="F11" s="516"/>
      <c r="G11" s="517"/>
      <c r="J11" s="49" t="s">
        <v>209</v>
      </c>
      <c r="K11" s="53" t="s">
        <v>209</v>
      </c>
    </row>
    <row r="12" spans="2:11" s="6" customFormat="1" ht="23.1" customHeight="1" x14ac:dyDescent="0.25">
      <c r="B12" s="57" t="s">
        <v>176</v>
      </c>
      <c r="C12" s="50">
        <v>-613530000</v>
      </c>
      <c r="D12" s="50">
        <v>16374000</v>
      </c>
      <c r="E12" s="50"/>
      <c r="F12" s="50"/>
      <c r="G12" s="48">
        <f>IFERROR(C12+D12-E12-F12,"")</f>
        <v>-597156000</v>
      </c>
      <c r="J12" s="48">
        <v>-597156000</v>
      </c>
      <c r="K12" s="175" t="str">
        <f>IF(G12=J12,"○","×")</f>
        <v>○</v>
      </c>
    </row>
    <row r="13" spans="2:11" s="6" customFormat="1" ht="23.1" customHeight="1" x14ac:dyDescent="0.25">
      <c r="B13" s="57" t="s">
        <v>177</v>
      </c>
      <c r="C13" s="50"/>
      <c r="D13" s="50"/>
      <c r="E13" s="50"/>
      <c r="F13" s="50"/>
      <c r="G13" s="48">
        <f>IFERROR(C13+D13-E13-F13,"")</f>
        <v>0</v>
      </c>
      <c r="J13" s="48">
        <v>0</v>
      </c>
      <c r="K13" s="175" t="str">
        <f>IF(G13=J13,"○","×")</f>
        <v>○</v>
      </c>
    </row>
    <row r="14" spans="2:11" s="6" customFormat="1" ht="23.1" customHeight="1" x14ac:dyDescent="0.25">
      <c r="B14" s="472" t="s">
        <v>178</v>
      </c>
      <c r="C14" s="516"/>
      <c r="D14" s="516"/>
      <c r="E14" s="516"/>
      <c r="F14" s="516"/>
      <c r="G14" s="517"/>
      <c r="J14" s="49" t="s">
        <v>209</v>
      </c>
      <c r="K14" s="53" t="s">
        <v>209</v>
      </c>
    </row>
    <row r="15" spans="2:11" s="6" customFormat="1" ht="23.1" customHeight="1" x14ac:dyDescent="0.25">
      <c r="B15" s="57" t="s">
        <v>179</v>
      </c>
      <c r="C15" s="50">
        <v>175104153</v>
      </c>
      <c r="D15" s="50">
        <v>26134033</v>
      </c>
      <c r="E15" s="50"/>
      <c r="F15" s="50"/>
      <c r="G15" s="48">
        <f>IFERROR(C15+D15-E15-F15,"")</f>
        <v>201238186</v>
      </c>
      <c r="J15" s="48">
        <v>201238186</v>
      </c>
      <c r="K15" s="175" t="str">
        <f>IF(G15=J15,"○","×")</f>
        <v>○</v>
      </c>
    </row>
    <row r="16" spans="2:11" s="6" customFormat="1" ht="29.1" customHeight="1" x14ac:dyDescent="0.25">
      <c r="B16" s="53" t="s">
        <v>7</v>
      </c>
      <c r="C16" s="48">
        <f>IFERROR(SUM(C6:C15),"")</f>
        <v>-437711173</v>
      </c>
      <c r="D16" s="48">
        <f t="shared" ref="D16:G16" si="0">IFERROR(SUM(D6:D15),"")</f>
        <v>42626633</v>
      </c>
      <c r="E16" s="48">
        <f t="shared" si="0"/>
        <v>0</v>
      </c>
      <c r="F16" s="48">
        <f t="shared" si="0"/>
        <v>0</v>
      </c>
      <c r="G16" s="48">
        <f t="shared" si="0"/>
        <v>-395084540</v>
      </c>
    </row>
    <row r="17" spans="10:10" ht="5.25" customHeight="1" x14ac:dyDescent="0.25"/>
    <row r="18" spans="10:10" x14ac:dyDescent="0.25">
      <c r="J18">
        <v>201238186</v>
      </c>
    </row>
  </sheetData>
  <mergeCells count="11">
    <mergeCell ref="K5:K6"/>
    <mergeCell ref="B6:G6"/>
    <mergeCell ref="B9:G9"/>
    <mergeCell ref="B11:G11"/>
    <mergeCell ref="B14:G14"/>
    <mergeCell ref="J5:J6"/>
    <mergeCell ref="B4:B5"/>
    <mergeCell ref="C4:C5"/>
    <mergeCell ref="D4:D5"/>
    <mergeCell ref="E4:F4"/>
    <mergeCell ref="G4:G5"/>
  </mergeCells>
  <phoneticPr fontId="2"/>
  <printOptions horizontalCentered="1"/>
  <pageMargins left="0.39370078740157483" right="0.39370078740157483" top="0.59055118110236215" bottom="0.59055118110236215" header="0" footer="0"/>
  <pageSetup paperSize="9" scale="13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>
    <pageSetUpPr fitToPage="1"/>
  </sheetPr>
  <dimension ref="A1:J33"/>
  <sheetViews>
    <sheetView showGridLines="0" view="pageBreakPreview" zoomScaleNormal="100" zoomScaleSheetLayoutView="100" workbookViewId="0">
      <selection activeCell="I27" sqref="I27:J27"/>
    </sheetView>
  </sheetViews>
  <sheetFormatPr defaultColWidth="9" defaultRowHeight="12.75" x14ac:dyDescent="0.25"/>
  <cols>
    <col min="1" max="1" width="3.59765625" customWidth="1"/>
    <col min="2" max="3" width="14.59765625" customWidth="1"/>
    <col min="4" max="4" width="15.59765625" customWidth="1"/>
    <col min="5" max="10" width="8.1328125" customWidth="1"/>
    <col min="11" max="11" width="1" customWidth="1"/>
    <col min="12" max="12" width="1.46484375" customWidth="1"/>
  </cols>
  <sheetData>
    <row r="1" spans="1:10" ht="13.5" customHeight="1" x14ac:dyDescent="0.25"/>
    <row r="2" spans="1:10" ht="55.5" customHeight="1" x14ac:dyDescent="0.25">
      <c r="G2" s="476" t="s">
        <v>145</v>
      </c>
      <c r="H2" s="477"/>
      <c r="I2" s="515" t="s">
        <v>146</v>
      </c>
      <c r="J2" s="515"/>
    </row>
    <row r="3" spans="1:10" ht="30" customHeight="1" x14ac:dyDescent="0.25">
      <c r="G3" s="532">
        <v>440616099</v>
      </c>
      <c r="H3" s="533"/>
      <c r="I3" s="534" t="str">
        <f>IF(G31=G3,"○","×")</f>
        <v>○</v>
      </c>
      <c r="J3" s="534"/>
    </row>
    <row r="4" spans="1:10" ht="13.5" customHeight="1" x14ac:dyDescent="0.25"/>
    <row r="5" spans="1:10" x14ac:dyDescent="0.25">
      <c r="B5" s="32" t="s">
        <v>192</v>
      </c>
      <c r="J5" s="33"/>
    </row>
    <row r="6" spans="1:10" x14ac:dyDescent="0.25">
      <c r="B6" s="32" t="s">
        <v>193</v>
      </c>
      <c r="C6" s="34"/>
      <c r="D6" s="34"/>
      <c r="I6" s="535" t="s">
        <v>206</v>
      </c>
      <c r="J6" s="536"/>
    </row>
    <row r="7" spans="1:10" ht="24.95" customHeight="1" x14ac:dyDescent="0.25">
      <c r="B7" s="530" t="s">
        <v>194</v>
      </c>
      <c r="C7" s="530"/>
      <c r="D7" s="107" t="s">
        <v>195</v>
      </c>
      <c r="E7" s="530" t="s">
        <v>196</v>
      </c>
      <c r="F7" s="530"/>
      <c r="G7" s="531" t="s">
        <v>197</v>
      </c>
      <c r="H7" s="530"/>
      <c r="I7" s="530" t="s">
        <v>198</v>
      </c>
      <c r="J7" s="530"/>
    </row>
    <row r="8" spans="1:10" ht="6" hidden="1" customHeight="1" x14ac:dyDescent="0.25">
      <c r="A8" t="s">
        <v>188</v>
      </c>
      <c r="B8" s="124"/>
      <c r="C8" s="125"/>
      <c r="D8" s="123"/>
      <c r="E8" s="126"/>
      <c r="F8" s="127"/>
      <c r="G8" s="128"/>
      <c r="H8" s="127"/>
      <c r="I8" s="126"/>
      <c r="J8" s="127"/>
    </row>
    <row r="9" spans="1:10" ht="24.95" customHeight="1" x14ac:dyDescent="0.25">
      <c r="B9" s="543" t="s">
        <v>191</v>
      </c>
      <c r="C9" s="544"/>
      <c r="D9" s="131"/>
      <c r="E9" s="522"/>
      <c r="F9" s="523"/>
      <c r="G9" s="520"/>
      <c r="H9" s="521"/>
      <c r="I9" s="522"/>
      <c r="J9" s="523"/>
    </row>
    <row r="10" spans="1:10" ht="24.95" customHeight="1" x14ac:dyDescent="0.25">
      <c r="B10" s="545"/>
      <c r="C10" s="546"/>
      <c r="D10" s="131"/>
      <c r="E10" s="522"/>
      <c r="F10" s="523"/>
      <c r="G10" s="520"/>
      <c r="H10" s="521"/>
      <c r="I10" s="522"/>
      <c r="J10" s="523"/>
    </row>
    <row r="11" spans="1:10" ht="6" hidden="1" customHeight="1" x14ac:dyDescent="0.25">
      <c r="A11" t="s">
        <v>189</v>
      </c>
      <c r="B11" s="545"/>
      <c r="C11" s="546"/>
      <c r="D11" s="123"/>
      <c r="E11" s="126"/>
      <c r="F11" s="127"/>
      <c r="G11" s="136"/>
      <c r="H11" s="137"/>
      <c r="I11" s="126"/>
      <c r="J11" s="127"/>
    </row>
    <row r="12" spans="1:10" ht="24.95" customHeight="1" x14ac:dyDescent="0.25">
      <c r="B12" s="545"/>
      <c r="C12" s="546"/>
      <c r="D12" s="129" t="s">
        <v>199</v>
      </c>
      <c r="E12" s="539"/>
      <c r="F12" s="540"/>
      <c r="G12" s="541">
        <f>IFERROR(SUM(G8:G11),"")</f>
        <v>0</v>
      </c>
      <c r="H12" s="542"/>
      <c r="I12" s="539"/>
      <c r="J12" s="540"/>
    </row>
    <row r="13" spans="1:10" ht="6" hidden="1" customHeight="1" x14ac:dyDescent="0.25">
      <c r="A13" t="s">
        <v>188</v>
      </c>
      <c r="B13" s="547"/>
      <c r="C13" s="548"/>
      <c r="D13" s="123"/>
      <c r="E13" s="126"/>
      <c r="F13" s="127"/>
      <c r="G13" s="136"/>
      <c r="H13" s="137"/>
      <c r="I13" s="126"/>
      <c r="J13" s="127"/>
    </row>
    <row r="14" spans="1:10" ht="24.95" customHeight="1" x14ac:dyDescent="0.25">
      <c r="B14" s="524" t="s">
        <v>204</v>
      </c>
      <c r="C14" s="525"/>
      <c r="D14" s="132" t="s">
        <v>582</v>
      </c>
      <c r="E14" s="522" t="s">
        <v>602</v>
      </c>
      <c r="F14" s="523"/>
      <c r="G14" s="520">
        <v>267790</v>
      </c>
      <c r="H14" s="521"/>
      <c r="I14" s="522" t="s">
        <v>612</v>
      </c>
      <c r="J14" s="523"/>
    </row>
    <row r="15" spans="1:10" ht="24.95" customHeight="1" x14ac:dyDescent="0.25">
      <c r="B15" s="526"/>
      <c r="C15" s="527"/>
      <c r="D15" s="132" t="s">
        <v>583</v>
      </c>
      <c r="E15" s="522" t="s">
        <v>603</v>
      </c>
      <c r="F15" s="523"/>
      <c r="G15" s="520">
        <v>134530512</v>
      </c>
      <c r="H15" s="521"/>
      <c r="I15" s="522" t="s">
        <v>613</v>
      </c>
      <c r="J15" s="523"/>
    </row>
    <row r="16" spans="1:10" ht="24.95" customHeight="1" x14ac:dyDescent="0.25">
      <c r="B16" s="526"/>
      <c r="C16" s="527"/>
      <c r="D16" s="132" t="s">
        <v>584</v>
      </c>
      <c r="E16" s="518" t="s">
        <v>604</v>
      </c>
      <c r="F16" s="519"/>
      <c r="G16" s="520">
        <v>61998471</v>
      </c>
      <c r="H16" s="521"/>
      <c r="I16" s="522" t="s">
        <v>614</v>
      </c>
      <c r="J16" s="523"/>
    </row>
    <row r="17" spans="1:10" ht="24.95" customHeight="1" x14ac:dyDescent="0.25">
      <c r="B17" s="526"/>
      <c r="C17" s="527"/>
      <c r="D17" s="132" t="s">
        <v>586</v>
      </c>
      <c r="E17" s="518" t="s">
        <v>605</v>
      </c>
      <c r="F17" s="519"/>
      <c r="G17" s="520">
        <v>91470172</v>
      </c>
      <c r="H17" s="521"/>
      <c r="I17" s="522" t="s">
        <v>615</v>
      </c>
      <c r="J17" s="523"/>
    </row>
    <row r="18" spans="1:10" ht="24.95" customHeight="1" x14ac:dyDescent="0.25">
      <c r="B18" s="526"/>
      <c r="C18" s="527"/>
      <c r="D18" s="132" t="s">
        <v>585</v>
      </c>
      <c r="E18" s="518" t="s">
        <v>606</v>
      </c>
      <c r="F18" s="519"/>
      <c r="G18" s="520">
        <v>147354915</v>
      </c>
      <c r="H18" s="521"/>
      <c r="I18" s="522" t="s">
        <v>616</v>
      </c>
      <c r="J18" s="523"/>
    </row>
    <row r="19" spans="1:10" ht="24.95" customHeight="1" x14ac:dyDescent="0.25">
      <c r="B19" s="526"/>
      <c r="C19" s="527"/>
      <c r="D19" s="132" t="s">
        <v>587</v>
      </c>
      <c r="E19" s="518" t="s">
        <v>607</v>
      </c>
      <c r="F19" s="519"/>
      <c r="G19" s="520">
        <v>4762739</v>
      </c>
      <c r="H19" s="521"/>
      <c r="I19" s="522" t="s">
        <v>617</v>
      </c>
      <c r="J19" s="523"/>
    </row>
    <row r="20" spans="1:10" ht="24.95" customHeight="1" x14ac:dyDescent="0.25">
      <c r="B20" s="526"/>
      <c r="C20" s="527"/>
      <c r="D20" s="132" t="s">
        <v>610</v>
      </c>
      <c r="E20" s="518" t="s">
        <v>608</v>
      </c>
      <c r="F20" s="519"/>
      <c r="G20" s="520">
        <v>181500</v>
      </c>
      <c r="H20" s="521"/>
      <c r="I20" s="522" t="s">
        <v>614</v>
      </c>
      <c r="J20" s="523"/>
    </row>
    <row r="21" spans="1:10" ht="24.95" customHeight="1" x14ac:dyDescent="0.25">
      <c r="B21" s="526"/>
      <c r="C21" s="527"/>
      <c r="D21" s="386" t="s">
        <v>611</v>
      </c>
      <c r="E21" s="522" t="s">
        <v>609</v>
      </c>
      <c r="F21" s="523"/>
      <c r="G21" s="520">
        <v>50000</v>
      </c>
      <c r="H21" s="521"/>
      <c r="I21" s="522" t="s">
        <v>614</v>
      </c>
      <c r="J21" s="523"/>
    </row>
    <row r="22" spans="1:10" ht="24.95" customHeight="1" x14ac:dyDescent="0.25">
      <c r="B22" s="526"/>
      <c r="C22" s="527"/>
      <c r="D22" s="132"/>
      <c r="E22" s="522"/>
      <c r="F22" s="523"/>
      <c r="G22" s="520"/>
      <c r="H22" s="521"/>
      <c r="I22" s="522"/>
      <c r="J22" s="523"/>
    </row>
    <row r="23" spans="1:10" ht="24.95" customHeight="1" x14ac:dyDescent="0.25">
      <c r="B23" s="526"/>
      <c r="C23" s="527"/>
      <c r="D23" s="132"/>
      <c r="E23" s="522"/>
      <c r="F23" s="523"/>
      <c r="G23" s="520"/>
      <c r="H23" s="521"/>
      <c r="I23" s="522"/>
      <c r="J23" s="523"/>
    </row>
    <row r="24" spans="1:10" ht="24.95" customHeight="1" x14ac:dyDescent="0.25">
      <c r="B24" s="526"/>
      <c r="C24" s="527"/>
      <c r="D24" s="132"/>
      <c r="E24" s="522"/>
      <c r="F24" s="523"/>
      <c r="G24" s="520"/>
      <c r="H24" s="521"/>
      <c r="I24" s="522"/>
      <c r="J24" s="523"/>
    </row>
    <row r="25" spans="1:10" ht="24.95" customHeight="1" x14ac:dyDescent="0.25">
      <c r="B25" s="526"/>
      <c r="C25" s="527"/>
      <c r="D25" s="132"/>
      <c r="E25" s="522"/>
      <c r="F25" s="523"/>
      <c r="G25" s="520"/>
      <c r="H25" s="521"/>
      <c r="I25" s="522"/>
      <c r="J25" s="523"/>
    </row>
    <row r="26" spans="1:10" ht="24.95" customHeight="1" x14ac:dyDescent="0.25">
      <c r="B26" s="526"/>
      <c r="C26" s="527"/>
      <c r="D26" s="132"/>
      <c r="E26" s="522"/>
      <c r="F26" s="523"/>
      <c r="G26" s="520"/>
      <c r="H26" s="521"/>
      <c r="I26" s="522"/>
      <c r="J26" s="523"/>
    </row>
    <row r="27" spans="1:10" ht="24.95" customHeight="1" x14ac:dyDescent="0.25">
      <c r="B27" s="526"/>
      <c r="C27" s="527"/>
      <c r="D27" s="132"/>
      <c r="E27" s="522"/>
      <c r="F27" s="523"/>
      <c r="G27" s="520"/>
      <c r="H27" s="521"/>
      <c r="I27" s="522"/>
      <c r="J27" s="523"/>
    </row>
    <row r="28" spans="1:10" ht="24.95" customHeight="1" x14ac:dyDescent="0.25">
      <c r="B28" s="526"/>
      <c r="C28" s="527"/>
      <c r="D28" s="132"/>
      <c r="E28" s="522"/>
      <c r="F28" s="523"/>
      <c r="G28" s="520"/>
      <c r="H28" s="521"/>
      <c r="I28" s="522"/>
      <c r="J28" s="523"/>
    </row>
    <row r="29" spans="1:10" ht="6" hidden="1" customHeight="1" x14ac:dyDescent="0.25">
      <c r="A29" t="s">
        <v>189</v>
      </c>
      <c r="B29" s="526"/>
      <c r="C29" s="527"/>
      <c r="D29" s="123"/>
      <c r="E29" s="126"/>
      <c r="F29" s="127"/>
      <c r="G29" s="136"/>
      <c r="H29" s="137"/>
      <c r="I29" s="133"/>
      <c r="J29" s="134"/>
    </row>
    <row r="30" spans="1:10" ht="24.95" customHeight="1" x14ac:dyDescent="0.25">
      <c r="B30" s="528"/>
      <c r="C30" s="529"/>
      <c r="D30" s="130" t="s">
        <v>199</v>
      </c>
      <c r="E30" s="539"/>
      <c r="F30" s="540"/>
      <c r="G30" s="541">
        <f>IFERROR(SUM(G13:G29),"")</f>
        <v>440616099</v>
      </c>
      <c r="H30" s="542"/>
      <c r="I30" s="539"/>
      <c r="J30" s="540"/>
    </row>
    <row r="31" spans="1:10" ht="24.95" customHeight="1" x14ac:dyDescent="0.25">
      <c r="B31" s="537" t="s">
        <v>200</v>
      </c>
      <c r="C31" s="538"/>
      <c r="D31" s="135"/>
      <c r="E31" s="539"/>
      <c r="F31" s="540"/>
      <c r="G31" s="541">
        <f>IFERROR(SUM(G12,G30),"")</f>
        <v>440616099</v>
      </c>
      <c r="H31" s="542"/>
      <c r="I31" s="539"/>
      <c r="J31" s="540"/>
    </row>
    <row r="32" spans="1:10" ht="3.75" customHeight="1" x14ac:dyDescent="0.25"/>
    <row r="33" ht="12" customHeight="1" x14ac:dyDescent="0.25"/>
  </sheetData>
  <mergeCells count="72">
    <mergeCell ref="E10:F10"/>
    <mergeCell ref="G10:H10"/>
    <mergeCell ref="I10:J10"/>
    <mergeCell ref="B9:C13"/>
    <mergeCell ref="E9:F9"/>
    <mergeCell ref="G9:H9"/>
    <mergeCell ref="I9:J9"/>
    <mergeCell ref="E12:F12"/>
    <mergeCell ref="G12:H12"/>
    <mergeCell ref="I12:J12"/>
    <mergeCell ref="B31:C31"/>
    <mergeCell ref="E31:F31"/>
    <mergeCell ref="G31:H31"/>
    <mergeCell ref="I31:J31"/>
    <mergeCell ref="E14:F14"/>
    <mergeCell ref="G14:H14"/>
    <mergeCell ref="I14:J14"/>
    <mergeCell ref="E30:F30"/>
    <mergeCell ref="G30:H30"/>
    <mergeCell ref="I30:J30"/>
    <mergeCell ref="E15:F15"/>
    <mergeCell ref="G15:H15"/>
    <mergeCell ref="I15:J15"/>
    <mergeCell ref="E28:F28"/>
    <mergeCell ref="G28:H28"/>
    <mergeCell ref="E23:F23"/>
    <mergeCell ref="B7:C7"/>
    <mergeCell ref="E7:F7"/>
    <mergeCell ref="G7:H7"/>
    <mergeCell ref="I7:J7"/>
    <mergeCell ref="G2:H2"/>
    <mergeCell ref="I2:J2"/>
    <mergeCell ref="G3:H3"/>
    <mergeCell ref="I3:J3"/>
    <mergeCell ref="I6:J6"/>
    <mergeCell ref="G23:H23"/>
    <mergeCell ref="I23:J23"/>
    <mergeCell ref="I28:J28"/>
    <mergeCell ref="E27:F27"/>
    <mergeCell ref="G27:H27"/>
    <mergeCell ref="I27:J27"/>
    <mergeCell ref="E25:F25"/>
    <mergeCell ref="G25:H25"/>
    <mergeCell ref="I25:J25"/>
    <mergeCell ref="E24:F24"/>
    <mergeCell ref="G24:H24"/>
    <mergeCell ref="I24:J24"/>
    <mergeCell ref="B14:C30"/>
    <mergeCell ref="E22:F22"/>
    <mergeCell ref="G22:H22"/>
    <mergeCell ref="I22:J22"/>
    <mergeCell ref="E21:F21"/>
    <mergeCell ref="G21:H21"/>
    <mergeCell ref="I21:J21"/>
    <mergeCell ref="E20:F20"/>
    <mergeCell ref="G20:H20"/>
    <mergeCell ref="I20:J20"/>
    <mergeCell ref="E19:F19"/>
    <mergeCell ref="G19:H19"/>
    <mergeCell ref="I19:J19"/>
    <mergeCell ref="E26:F26"/>
    <mergeCell ref="G26:H26"/>
    <mergeCell ref="I26:J26"/>
    <mergeCell ref="E18:F18"/>
    <mergeCell ref="G18:H18"/>
    <mergeCell ref="I18:J18"/>
    <mergeCell ref="E16:F16"/>
    <mergeCell ref="G16:H16"/>
    <mergeCell ref="I16:J16"/>
    <mergeCell ref="E17:F17"/>
    <mergeCell ref="G17:H17"/>
    <mergeCell ref="I17:J17"/>
  </mergeCells>
  <phoneticPr fontId="2"/>
  <printOptions horizontalCentered="1"/>
  <pageMargins left="0.39370078740157483" right="0.39370078740157483" top="0.59055118110236215" bottom="0.59055118110236215" header="0" footer="0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Button 1">
              <controlPr defaultSize="0" print="0" autoFill="0" autoPict="0" macro="[0]!T002_3_9_行追加">
                <anchor>
                  <from>
                    <xdr:col>1</xdr:col>
                    <xdr:colOff>314325</xdr:colOff>
                    <xdr:row>2</xdr:row>
                    <xdr:rowOff>9525</xdr:rowOff>
                  </from>
                  <to>
                    <xdr:col>2</xdr:col>
                    <xdr:colOff>285750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Button 2">
              <controlPr defaultSize="0" print="0" autoFill="0" autoPict="0" macro="[0]!T002_3_9_行削除">
                <anchor>
                  <from>
                    <xdr:col>2</xdr:col>
                    <xdr:colOff>447675</xdr:colOff>
                    <xdr:row>2</xdr:row>
                    <xdr:rowOff>9525</xdr:rowOff>
                  </from>
                  <to>
                    <xdr:col>3</xdr:col>
                    <xdr:colOff>419100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pageSetUpPr fitToPage="1"/>
  </sheetPr>
  <dimension ref="A1:M88"/>
  <sheetViews>
    <sheetView showGridLines="0" view="pageBreakPreview" zoomScaleNormal="100" zoomScaleSheetLayoutView="100" workbookViewId="0">
      <selection activeCell="F20" sqref="F20"/>
    </sheetView>
  </sheetViews>
  <sheetFormatPr defaultColWidth="9" defaultRowHeight="12.75" x14ac:dyDescent="0.25"/>
  <cols>
    <col min="1" max="1" width="0.46484375" customWidth="1"/>
    <col min="2" max="3" width="12.59765625" customWidth="1"/>
    <col min="4" max="4" width="8.3984375" customWidth="1"/>
    <col min="5" max="5" width="16.73046875" customWidth="1"/>
    <col min="6" max="6" width="11.1328125" customWidth="1"/>
    <col min="7" max="7" width="0.73046875" customWidth="1"/>
    <col min="8" max="8" width="12.73046875" bestFit="1" customWidth="1"/>
    <col min="9" max="9" width="10.1328125" customWidth="1"/>
    <col min="10" max="10" width="12.73046875" bestFit="1" customWidth="1"/>
    <col min="11" max="11" width="10.1328125" customWidth="1"/>
    <col min="12" max="12" width="12.73046875" bestFit="1" customWidth="1"/>
    <col min="13" max="13" width="10.1328125" bestFit="1" customWidth="1"/>
  </cols>
  <sheetData>
    <row r="1" spans="1:13" ht="35.25" customHeight="1" x14ac:dyDescent="0.25"/>
    <row r="2" spans="1:13" ht="42" x14ac:dyDescent="0.25">
      <c r="H2" s="83" t="s">
        <v>147</v>
      </c>
      <c r="I2" s="47" t="s">
        <v>148</v>
      </c>
      <c r="J2" s="83" t="s">
        <v>149</v>
      </c>
      <c r="K2" s="47" t="s">
        <v>150</v>
      </c>
      <c r="L2" s="83" t="s">
        <v>152</v>
      </c>
      <c r="M2" s="83" t="s">
        <v>151</v>
      </c>
    </row>
    <row r="3" spans="1:13" ht="30" customHeight="1" x14ac:dyDescent="0.25">
      <c r="H3" s="48">
        <v>2577259571</v>
      </c>
      <c r="I3" s="173" t="str">
        <f>IF(SUM($F28,$F48,F68)=$H$3,"○","×")</f>
        <v>○</v>
      </c>
      <c r="J3" s="48">
        <v>2024105580</v>
      </c>
      <c r="K3" s="173" t="str">
        <f>IF(SUM($F14,$F34,F54)=$J$3,"○","×")</f>
        <v>○</v>
      </c>
      <c r="L3" s="48">
        <v>553153991</v>
      </c>
      <c r="M3" s="173" t="str">
        <f>IF(SUM($F27,$F47,F60)=$L$3,"○","×")</f>
        <v>○</v>
      </c>
    </row>
    <row r="4" spans="1:13" ht="13.5" customHeight="1" x14ac:dyDescent="0.25"/>
    <row r="5" spans="1:13" ht="15" customHeight="1" x14ac:dyDescent="0.25">
      <c r="B5" s="566" t="s">
        <v>113</v>
      </c>
      <c r="C5" s="566"/>
      <c r="D5" s="566"/>
      <c r="E5" s="566"/>
      <c r="F5" s="566"/>
    </row>
    <row r="6" spans="1:13" ht="14.25" customHeight="1" x14ac:dyDescent="0.2">
      <c r="B6" s="35" t="s">
        <v>114</v>
      </c>
      <c r="F6" s="145" t="s">
        <v>205</v>
      </c>
    </row>
    <row r="7" spans="1:13" x14ac:dyDescent="0.25">
      <c r="B7" s="146" t="s">
        <v>115</v>
      </c>
      <c r="C7" s="146" t="s">
        <v>104</v>
      </c>
      <c r="D7" s="147" t="s">
        <v>116</v>
      </c>
      <c r="E7" s="147"/>
      <c r="F7" s="148" t="s">
        <v>0</v>
      </c>
    </row>
    <row r="8" spans="1:13" hidden="1" x14ac:dyDescent="0.25">
      <c r="A8" t="s">
        <v>188</v>
      </c>
      <c r="B8" s="138"/>
      <c r="C8" s="138"/>
      <c r="D8" s="564"/>
      <c r="E8" s="565"/>
      <c r="F8" s="139"/>
    </row>
    <row r="9" spans="1:13" x14ac:dyDescent="0.25">
      <c r="B9" s="567" t="s">
        <v>618</v>
      </c>
      <c r="C9" s="551" t="s">
        <v>8</v>
      </c>
      <c r="D9" s="553" t="s">
        <v>621</v>
      </c>
      <c r="E9" s="554"/>
      <c r="F9" s="141">
        <v>1905381157</v>
      </c>
    </row>
    <row r="10" spans="1:13" x14ac:dyDescent="0.25">
      <c r="B10" s="567"/>
      <c r="C10" s="551"/>
      <c r="D10" s="553" t="s">
        <v>622</v>
      </c>
      <c r="E10" s="554"/>
      <c r="F10" s="141">
        <v>105216477</v>
      </c>
    </row>
    <row r="11" spans="1:13" x14ac:dyDescent="0.25">
      <c r="B11" s="567"/>
      <c r="C11" s="551"/>
      <c r="D11" s="553" t="s">
        <v>623</v>
      </c>
      <c r="E11" s="554"/>
      <c r="F11" s="141">
        <v>541126</v>
      </c>
    </row>
    <row r="12" spans="1:13" ht="13.5" customHeight="1" x14ac:dyDescent="0.25">
      <c r="A12" t="s">
        <v>189</v>
      </c>
      <c r="B12" s="567"/>
      <c r="C12" s="551"/>
      <c r="D12" s="555" t="s">
        <v>626</v>
      </c>
      <c r="E12" s="556"/>
      <c r="F12" s="142">
        <v>12966820</v>
      </c>
    </row>
    <row r="13" spans="1:13" ht="13.5" customHeight="1" x14ac:dyDescent="0.25">
      <c r="B13" s="567"/>
      <c r="C13" s="551"/>
      <c r="D13" s="555" t="s">
        <v>633</v>
      </c>
      <c r="E13" s="556"/>
      <c r="F13" s="142"/>
    </row>
    <row r="14" spans="1:13" x14ac:dyDescent="0.25">
      <c r="B14" s="567"/>
      <c r="C14" s="552"/>
      <c r="D14" s="557" t="s">
        <v>117</v>
      </c>
      <c r="E14" s="558"/>
      <c r="F14" s="143">
        <f>SUM(F8:F13)</f>
        <v>2024105580</v>
      </c>
    </row>
    <row r="15" spans="1:13" ht="13.5" hidden="1" customHeight="1" x14ac:dyDescent="0.25">
      <c r="A15" t="s">
        <v>188</v>
      </c>
      <c r="B15" s="567"/>
      <c r="C15" s="149"/>
      <c r="D15" s="559" t="s">
        <v>202</v>
      </c>
      <c r="E15" s="150"/>
      <c r="F15" s="144"/>
    </row>
    <row r="16" spans="1:13" x14ac:dyDescent="0.25">
      <c r="B16" s="567"/>
      <c r="C16" s="562" t="s">
        <v>201</v>
      </c>
      <c r="D16" s="560"/>
      <c r="E16" s="153" t="s">
        <v>627</v>
      </c>
      <c r="F16" s="141">
        <v>317809500</v>
      </c>
    </row>
    <row r="17" spans="1:6" x14ac:dyDescent="0.25">
      <c r="B17" s="567"/>
      <c r="C17" s="562"/>
      <c r="D17" s="560"/>
      <c r="E17" s="153" t="s">
        <v>624</v>
      </c>
      <c r="F17" s="141">
        <v>35806000</v>
      </c>
    </row>
    <row r="18" spans="1:6" x14ac:dyDescent="0.25">
      <c r="B18" s="567"/>
      <c r="C18" s="551"/>
      <c r="D18" s="560"/>
      <c r="E18" s="153"/>
      <c r="F18" s="141"/>
    </row>
    <row r="19" spans="1:6" ht="13.5" hidden="1" customHeight="1" x14ac:dyDescent="0.25">
      <c r="A19" t="s">
        <v>189</v>
      </c>
      <c r="B19" s="567"/>
      <c r="C19" s="551"/>
      <c r="D19" s="560"/>
      <c r="E19" s="151"/>
      <c r="F19" s="142"/>
    </row>
    <row r="20" spans="1:6" x14ac:dyDescent="0.25">
      <c r="B20" s="567"/>
      <c r="C20" s="551"/>
      <c r="D20" s="561"/>
      <c r="E20" s="152" t="s">
        <v>112</v>
      </c>
      <c r="F20" s="143">
        <f>SUM(F15:F19)</f>
        <v>353615500</v>
      </c>
    </row>
    <row r="21" spans="1:6" ht="13.5" hidden="1" customHeight="1" x14ac:dyDescent="0.25">
      <c r="A21" t="s">
        <v>188</v>
      </c>
      <c r="B21" s="567"/>
      <c r="C21" s="551"/>
      <c r="D21" s="559" t="s">
        <v>203</v>
      </c>
      <c r="E21" s="150"/>
      <c r="F21" s="144"/>
    </row>
    <row r="22" spans="1:6" x14ac:dyDescent="0.25">
      <c r="B22" s="567"/>
      <c r="C22" s="551"/>
      <c r="D22" s="560"/>
      <c r="E22" s="153" t="s">
        <v>627</v>
      </c>
      <c r="F22" s="141">
        <v>130973580</v>
      </c>
    </row>
    <row r="23" spans="1:6" x14ac:dyDescent="0.25">
      <c r="B23" s="567"/>
      <c r="C23" s="551"/>
      <c r="D23" s="560"/>
      <c r="E23" s="153" t="s">
        <v>624</v>
      </c>
      <c r="F23" s="141">
        <v>54928414</v>
      </c>
    </row>
    <row r="24" spans="1:6" x14ac:dyDescent="0.25">
      <c r="B24" s="567"/>
      <c r="C24" s="551"/>
      <c r="D24" s="560"/>
      <c r="E24" s="153" t="s">
        <v>625</v>
      </c>
      <c r="F24" s="141">
        <v>11255860</v>
      </c>
    </row>
    <row r="25" spans="1:6" ht="13.5" hidden="1" customHeight="1" x14ac:dyDescent="0.25">
      <c r="A25" t="s">
        <v>189</v>
      </c>
      <c r="B25" s="567"/>
      <c r="C25" s="551"/>
      <c r="D25" s="560"/>
      <c r="E25" s="151"/>
      <c r="F25" s="142"/>
    </row>
    <row r="26" spans="1:6" x14ac:dyDescent="0.25">
      <c r="B26" s="567"/>
      <c r="C26" s="551"/>
      <c r="D26" s="561"/>
      <c r="E26" s="152" t="s">
        <v>112</v>
      </c>
      <c r="F26" s="143">
        <f>SUM(F21:F25)</f>
        <v>197157854</v>
      </c>
    </row>
    <row r="27" spans="1:6" x14ac:dyDescent="0.25">
      <c r="B27" s="567"/>
      <c r="C27" s="552"/>
      <c r="D27" s="557" t="s">
        <v>117</v>
      </c>
      <c r="E27" s="558"/>
      <c r="F27" s="143">
        <f>SUM(F20,F26)</f>
        <v>550773354</v>
      </c>
    </row>
    <row r="28" spans="1:6" x14ac:dyDescent="0.25">
      <c r="B28" s="568"/>
      <c r="C28" s="557" t="s">
        <v>7</v>
      </c>
      <c r="D28" s="563"/>
      <c r="E28" s="558"/>
      <c r="F28" s="143">
        <f>SUM(F14,F27)</f>
        <v>2574878934</v>
      </c>
    </row>
    <row r="29" spans="1:6" hidden="1" x14ac:dyDescent="0.25">
      <c r="A29" t="s">
        <v>188</v>
      </c>
      <c r="B29" s="140"/>
      <c r="C29" s="138"/>
      <c r="D29" s="564"/>
      <c r="E29" s="565"/>
      <c r="F29" s="144"/>
    </row>
    <row r="30" spans="1:6" x14ac:dyDescent="0.25">
      <c r="B30" s="549" t="s">
        <v>620</v>
      </c>
      <c r="C30" s="551" t="s">
        <v>8</v>
      </c>
      <c r="D30" s="553"/>
      <c r="E30" s="554"/>
      <c r="F30" s="141"/>
    </row>
    <row r="31" spans="1:6" x14ac:dyDescent="0.25">
      <c r="B31" s="549"/>
      <c r="C31" s="551"/>
      <c r="D31" s="553"/>
      <c r="E31" s="554"/>
      <c r="F31" s="141"/>
    </row>
    <row r="32" spans="1:6" x14ac:dyDescent="0.25">
      <c r="B32" s="549"/>
      <c r="C32" s="551"/>
      <c r="D32" s="553"/>
      <c r="E32" s="554"/>
      <c r="F32" s="141"/>
    </row>
    <row r="33" spans="1:6" ht="13.5" hidden="1" customHeight="1" x14ac:dyDescent="0.25">
      <c r="A33" t="s">
        <v>189</v>
      </c>
      <c r="B33" s="549"/>
      <c r="C33" s="551"/>
      <c r="D33" s="555"/>
      <c r="E33" s="556"/>
      <c r="F33" s="142"/>
    </row>
    <row r="34" spans="1:6" x14ac:dyDescent="0.25">
      <c r="B34" s="549"/>
      <c r="C34" s="552"/>
      <c r="D34" s="557" t="s">
        <v>117</v>
      </c>
      <c r="E34" s="558"/>
      <c r="F34" s="143">
        <f>SUM(F29:F33)</f>
        <v>0</v>
      </c>
    </row>
    <row r="35" spans="1:6" ht="13.5" hidden="1" customHeight="1" x14ac:dyDescent="0.25">
      <c r="A35" t="s">
        <v>188</v>
      </c>
      <c r="B35" s="549"/>
      <c r="C35" s="149"/>
      <c r="D35" s="559" t="s">
        <v>202</v>
      </c>
      <c r="E35" s="150"/>
      <c r="F35" s="144"/>
    </row>
    <row r="36" spans="1:6" x14ac:dyDescent="0.25">
      <c r="B36" s="549"/>
      <c r="C36" s="562" t="s">
        <v>201</v>
      </c>
      <c r="D36" s="560"/>
      <c r="E36" s="153"/>
      <c r="F36" s="141"/>
    </row>
    <row r="37" spans="1:6" x14ac:dyDescent="0.25">
      <c r="B37" s="549"/>
      <c r="C37" s="562"/>
      <c r="D37" s="560"/>
      <c r="E37" s="153"/>
      <c r="F37" s="141"/>
    </row>
    <row r="38" spans="1:6" x14ac:dyDescent="0.25">
      <c r="B38" s="549"/>
      <c r="C38" s="551"/>
      <c r="D38" s="560"/>
      <c r="E38" s="153"/>
      <c r="F38" s="141"/>
    </row>
    <row r="39" spans="1:6" ht="13.5" hidden="1" customHeight="1" x14ac:dyDescent="0.25">
      <c r="A39" t="s">
        <v>189</v>
      </c>
      <c r="B39" s="549"/>
      <c r="C39" s="551"/>
      <c r="D39" s="560"/>
      <c r="E39" s="151"/>
      <c r="F39" s="142"/>
    </row>
    <row r="40" spans="1:6" x14ac:dyDescent="0.25">
      <c r="B40" s="549"/>
      <c r="C40" s="551"/>
      <c r="D40" s="561"/>
      <c r="E40" s="152" t="s">
        <v>112</v>
      </c>
      <c r="F40" s="143">
        <f>SUM(F35:F39)</f>
        <v>0</v>
      </c>
    </row>
    <row r="41" spans="1:6" ht="13.5" hidden="1" customHeight="1" x14ac:dyDescent="0.25">
      <c r="A41" t="s">
        <v>188</v>
      </c>
      <c r="B41" s="549"/>
      <c r="C41" s="551"/>
      <c r="D41" s="559" t="s">
        <v>203</v>
      </c>
      <c r="E41" s="150"/>
      <c r="F41" s="144"/>
    </row>
    <row r="42" spans="1:6" x14ac:dyDescent="0.25">
      <c r="B42" s="549"/>
      <c r="C42" s="551"/>
      <c r="D42" s="560"/>
      <c r="E42" s="153" t="s">
        <v>630</v>
      </c>
      <c r="F42" s="141">
        <v>1080000</v>
      </c>
    </row>
    <row r="43" spans="1:6" x14ac:dyDescent="0.25">
      <c r="B43" s="549"/>
      <c r="C43" s="551"/>
      <c r="D43" s="560"/>
      <c r="E43" s="153" t="s">
        <v>634</v>
      </c>
      <c r="F43" s="141">
        <v>444000</v>
      </c>
    </row>
    <row r="44" spans="1:6" x14ac:dyDescent="0.25">
      <c r="B44" s="549"/>
      <c r="C44" s="551"/>
      <c r="D44" s="560"/>
      <c r="E44" s="153"/>
      <c r="F44" s="141"/>
    </row>
    <row r="45" spans="1:6" ht="13.5" hidden="1" customHeight="1" x14ac:dyDescent="0.25">
      <c r="A45" t="s">
        <v>189</v>
      </c>
      <c r="B45" s="549"/>
      <c r="C45" s="551"/>
      <c r="D45" s="560"/>
      <c r="E45" s="151"/>
      <c r="F45" s="142"/>
    </row>
    <row r="46" spans="1:6" x14ac:dyDescent="0.25">
      <c r="B46" s="549"/>
      <c r="C46" s="551"/>
      <c r="D46" s="561"/>
      <c r="E46" s="152" t="s">
        <v>112</v>
      </c>
      <c r="F46" s="143">
        <f>SUM(F41:F45)</f>
        <v>1524000</v>
      </c>
    </row>
    <row r="47" spans="1:6" x14ac:dyDescent="0.25">
      <c r="B47" s="549"/>
      <c r="C47" s="552"/>
      <c r="D47" s="557" t="s">
        <v>117</v>
      </c>
      <c r="E47" s="558"/>
      <c r="F47" s="143">
        <f>SUM(F40,F46)</f>
        <v>1524000</v>
      </c>
    </row>
    <row r="48" spans="1:6" x14ac:dyDescent="0.25">
      <c r="B48" s="550"/>
      <c r="C48" s="557" t="s">
        <v>7</v>
      </c>
      <c r="D48" s="563"/>
      <c r="E48" s="558"/>
      <c r="F48" s="143">
        <f>SUM(F34,F47)</f>
        <v>1524000</v>
      </c>
    </row>
    <row r="49" spans="1:6" hidden="1" x14ac:dyDescent="0.25">
      <c r="A49" t="s">
        <v>188</v>
      </c>
      <c r="B49" s="3"/>
      <c r="C49" s="3"/>
      <c r="D49" s="569"/>
      <c r="E49" s="570"/>
      <c r="F49" s="4"/>
    </row>
    <row r="50" spans="1:6" x14ac:dyDescent="0.25">
      <c r="B50" s="549" t="s">
        <v>619</v>
      </c>
      <c r="C50" s="551" t="s">
        <v>8</v>
      </c>
      <c r="D50" s="553" t="s">
        <v>631</v>
      </c>
      <c r="E50" s="554"/>
      <c r="F50" s="141"/>
    </row>
    <row r="51" spans="1:6" x14ac:dyDescent="0.25">
      <c r="B51" s="549"/>
      <c r="C51" s="551"/>
      <c r="D51" s="553"/>
      <c r="E51" s="554"/>
      <c r="F51" s="141"/>
    </row>
    <row r="52" spans="1:6" x14ac:dyDescent="0.25">
      <c r="B52" s="549"/>
      <c r="C52" s="551"/>
      <c r="D52" s="553"/>
      <c r="E52" s="554"/>
      <c r="F52" s="141"/>
    </row>
    <row r="53" spans="1:6" ht="13.5" hidden="1" customHeight="1" x14ac:dyDescent="0.25">
      <c r="A53" t="s">
        <v>189</v>
      </c>
      <c r="B53" s="549"/>
      <c r="C53" s="551"/>
      <c r="D53" s="555"/>
      <c r="E53" s="556"/>
      <c r="F53" s="142"/>
    </row>
    <row r="54" spans="1:6" x14ac:dyDescent="0.25">
      <c r="B54" s="549"/>
      <c r="C54" s="552"/>
      <c r="D54" s="557" t="s">
        <v>117</v>
      </c>
      <c r="E54" s="558"/>
      <c r="F54" s="143">
        <f>SUM(F49:F53)</f>
        <v>0</v>
      </c>
    </row>
    <row r="55" spans="1:6" ht="13.5" hidden="1" customHeight="1" x14ac:dyDescent="0.25">
      <c r="A55" t="s">
        <v>188</v>
      </c>
      <c r="B55" s="549"/>
      <c r="C55" s="149"/>
      <c r="D55" s="559" t="s">
        <v>202</v>
      </c>
      <c r="E55" s="150"/>
      <c r="F55" s="144"/>
    </row>
    <row r="56" spans="1:6" x14ac:dyDescent="0.25">
      <c r="B56" s="549"/>
      <c r="C56" s="562" t="s">
        <v>201</v>
      </c>
      <c r="D56" s="560"/>
      <c r="E56" s="153" t="s">
        <v>632</v>
      </c>
      <c r="F56" s="141">
        <v>856637</v>
      </c>
    </row>
    <row r="57" spans="1:6" x14ac:dyDescent="0.25">
      <c r="B57" s="549"/>
      <c r="C57" s="562"/>
      <c r="D57" s="560"/>
      <c r="E57" s="153"/>
      <c r="F57" s="141"/>
    </row>
    <row r="58" spans="1:6" x14ac:dyDescent="0.25">
      <c r="B58" s="549"/>
      <c r="C58" s="551"/>
      <c r="D58" s="560"/>
      <c r="E58" s="153"/>
      <c r="F58" s="141"/>
    </row>
    <row r="59" spans="1:6" ht="13.5" hidden="1" customHeight="1" x14ac:dyDescent="0.25">
      <c r="A59" t="s">
        <v>189</v>
      </c>
      <c r="B59" s="549"/>
      <c r="C59" s="551"/>
      <c r="D59" s="560"/>
      <c r="E59" s="151"/>
      <c r="F59" s="142"/>
    </row>
    <row r="60" spans="1:6" x14ac:dyDescent="0.25">
      <c r="B60" s="549"/>
      <c r="C60" s="551"/>
      <c r="D60" s="561"/>
      <c r="E60" s="152" t="s">
        <v>112</v>
      </c>
      <c r="F60" s="143">
        <f>SUM(F55:F59)</f>
        <v>856637</v>
      </c>
    </row>
    <row r="61" spans="1:6" ht="13.5" hidden="1" customHeight="1" x14ac:dyDescent="0.25">
      <c r="A61" t="s">
        <v>188</v>
      </c>
      <c r="B61" s="549"/>
      <c r="C61" s="551"/>
      <c r="D61" s="559" t="s">
        <v>203</v>
      </c>
      <c r="E61" s="150"/>
      <c r="F61" s="144"/>
    </row>
    <row r="62" spans="1:6" x14ac:dyDescent="0.25">
      <c r="B62" s="549"/>
      <c r="C62" s="551"/>
      <c r="D62" s="560"/>
      <c r="E62" s="153"/>
      <c r="F62" s="141"/>
    </row>
    <row r="63" spans="1:6" x14ac:dyDescent="0.25">
      <c r="B63" s="549"/>
      <c r="C63" s="551"/>
      <c r="D63" s="560"/>
      <c r="E63" s="153"/>
      <c r="F63" s="141"/>
    </row>
    <row r="64" spans="1:6" x14ac:dyDescent="0.25">
      <c r="B64" s="549"/>
      <c r="C64" s="551"/>
      <c r="D64" s="560"/>
      <c r="E64" s="153"/>
      <c r="F64" s="141"/>
    </row>
    <row r="65" spans="1:6" ht="13.5" hidden="1" customHeight="1" x14ac:dyDescent="0.25">
      <c r="A65" t="s">
        <v>189</v>
      </c>
      <c r="B65" s="549"/>
      <c r="C65" s="551"/>
      <c r="D65" s="560"/>
      <c r="E65" s="151"/>
      <c r="F65" s="142"/>
    </row>
    <row r="66" spans="1:6" x14ac:dyDescent="0.25">
      <c r="B66" s="549"/>
      <c r="C66" s="551"/>
      <c r="D66" s="561"/>
      <c r="E66" s="152" t="s">
        <v>112</v>
      </c>
      <c r="F66" s="143">
        <f>SUM(F61:F65)</f>
        <v>0</v>
      </c>
    </row>
    <row r="67" spans="1:6" x14ac:dyDescent="0.25">
      <c r="B67" s="549"/>
      <c r="C67" s="552"/>
      <c r="D67" s="557" t="s">
        <v>117</v>
      </c>
      <c r="E67" s="558"/>
      <c r="F67" s="143">
        <f>SUM(F60,F66)</f>
        <v>856637</v>
      </c>
    </row>
    <row r="68" spans="1:6" x14ac:dyDescent="0.25">
      <c r="B68" s="550"/>
      <c r="C68" s="557" t="s">
        <v>7</v>
      </c>
      <c r="D68" s="563"/>
      <c r="E68" s="558"/>
      <c r="F68" s="143">
        <f>SUM(F54,F67)</f>
        <v>856637</v>
      </c>
    </row>
    <row r="69" spans="1:6" hidden="1" x14ac:dyDescent="0.25">
      <c r="A69" t="s">
        <v>188</v>
      </c>
      <c r="B69" s="3"/>
      <c r="C69" s="3"/>
      <c r="D69" s="569"/>
      <c r="E69" s="570"/>
      <c r="F69" s="4"/>
    </row>
    <row r="70" spans="1:6" x14ac:dyDescent="0.25">
      <c r="B70" s="567"/>
      <c r="C70" s="551" t="s">
        <v>8</v>
      </c>
      <c r="D70" s="553"/>
      <c r="E70" s="554"/>
      <c r="F70" s="141"/>
    </row>
    <row r="71" spans="1:6" x14ac:dyDescent="0.25">
      <c r="B71" s="567"/>
      <c r="C71" s="551"/>
      <c r="D71" s="553"/>
      <c r="E71" s="554"/>
      <c r="F71" s="141"/>
    </row>
    <row r="72" spans="1:6" x14ac:dyDescent="0.25">
      <c r="B72" s="567"/>
      <c r="C72" s="551"/>
      <c r="D72" s="553"/>
      <c r="E72" s="554"/>
      <c r="F72" s="141"/>
    </row>
    <row r="73" spans="1:6" hidden="1" x14ac:dyDescent="0.25">
      <c r="A73" t="s">
        <v>189</v>
      </c>
      <c r="B73" s="567"/>
      <c r="C73" s="551"/>
      <c r="D73" s="555"/>
      <c r="E73" s="556"/>
      <c r="F73" s="142"/>
    </row>
    <row r="74" spans="1:6" x14ac:dyDescent="0.25">
      <c r="B74" s="567"/>
      <c r="C74" s="552"/>
      <c r="D74" s="557" t="s">
        <v>117</v>
      </c>
      <c r="E74" s="558"/>
      <c r="F74" s="143">
        <f>SUM(F69:F73)</f>
        <v>0</v>
      </c>
    </row>
    <row r="75" spans="1:6" hidden="1" x14ac:dyDescent="0.25">
      <c r="A75" t="s">
        <v>188</v>
      </c>
      <c r="B75" s="567"/>
      <c r="C75" s="149"/>
      <c r="D75" s="559" t="s">
        <v>202</v>
      </c>
      <c r="E75" s="150"/>
      <c r="F75" s="144"/>
    </row>
    <row r="76" spans="1:6" x14ac:dyDescent="0.25">
      <c r="B76" s="567"/>
      <c r="C76" s="562" t="s">
        <v>201</v>
      </c>
      <c r="D76" s="560"/>
      <c r="E76" s="153"/>
      <c r="F76" s="141"/>
    </row>
    <row r="77" spans="1:6" x14ac:dyDescent="0.25">
      <c r="B77" s="567"/>
      <c r="C77" s="562"/>
      <c r="D77" s="560"/>
      <c r="E77" s="153"/>
      <c r="F77" s="141"/>
    </row>
    <row r="78" spans="1:6" x14ac:dyDescent="0.25">
      <c r="B78" s="567"/>
      <c r="C78" s="551"/>
      <c r="D78" s="560"/>
      <c r="E78" s="153"/>
      <c r="F78" s="141"/>
    </row>
    <row r="79" spans="1:6" hidden="1" x14ac:dyDescent="0.25">
      <c r="A79" t="s">
        <v>189</v>
      </c>
      <c r="B79" s="567"/>
      <c r="C79" s="551"/>
      <c r="D79" s="560"/>
      <c r="E79" s="151"/>
      <c r="F79" s="142"/>
    </row>
    <row r="80" spans="1:6" x14ac:dyDescent="0.25">
      <c r="B80" s="567"/>
      <c r="C80" s="551"/>
      <c r="D80" s="561"/>
      <c r="E80" s="152" t="s">
        <v>112</v>
      </c>
      <c r="F80" s="143">
        <f>SUM(F75:F79)</f>
        <v>0</v>
      </c>
    </row>
    <row r="81" spans="1:6" hidden="1" x14ac:dyDescent="0.25">
      <c r="A81" t="s">
        <v>188</v>
      </c>
      <c r="B81" s="567"/>
      <c r="C81" s="551"/>
      <c r="D81" s="559" t="s">
        <v>203</v>
      </c>
      <c r="E81" s="150"/>
      <c r="F81" s="144"/>
    </row>
    <row r="82" spans="1:6" x14ac:dyDescent="0.25">
      <c r="B82" s="567"/>
      <c r="C82" s="551"/>
      <c r="D82" s="560"/>
      <c r="E82" s="153"/>
      <c r="F82" s="141"/>
    </row>
    <row r="83" spans="1:6" x14ac:dyDescent="0.25">
      <c r="B83" s="567"/>
      <c r="C83" s="551"/>
      <c r="D83" s="560"/>
      <c r="E83" s="153"/>
      <c r="F83" s="141"/>
    </row>
    <row r="84" spans="1:6" x14ac:dyDescent="0.25">
      <c r="B84" s="567"/>
      <c r="C84" s="551"/>
      <c r="D84" s="560"/>
      <c r="E84" s="153"/>
      <c r="F84" s="141"/>
    </row>
    <row r="85" spans="1:6" hidden="1" x14ac:dyDescent="0.25">
      <c r="A85" t="s">
        <v>189</v>
      </c>
      <c r="B85" s="567"/>
      <c r="C85" s="551"/>
      <c r="D85" s="560"/>
      <c r="E85" s="151"/>
      <c r="F85" s="142"/>
    </row>
    <row r="86" spans="1:6" x14ac:dyDescent="0.25">
      <c r="B86" s="567"/>
      <c r="C86" s="551"/>
      <c r="D86" s="561"/>
      <c r="E86" s="152" t="s">
        <v>112</v>
      </c>
      <c r="F86" s="143">
        <f>SUM(F81:F85)</f>
        <v>0</v>
      </c>
    </row>
    <row r="87" spans="1:6" x14ac:dyDescent="0.25">
      <c r="B87" s="567"/>
      <c r="C87" s="552"/>
      <c r="D87" s="557" t="s">
        <v>117</v>
      </c>
      <c r="E87" s="558"/>
      <c r="F87" s="143">
        <f>SUM(F80,F86)</f>
        <v>0</v>
      </c>
    </row>
    <row r="88" spans="1:6" x14ac:dyDescent="0.25">
      <c r="B88" s="568"/>
      <c r="C88" s="557" t="s">
        <v>7</v>
      </c>
      <c r="D88" s="563"/>
      <c r="E88" s="558"/>
      <c r="F88" s="143">
        <f>SUM(F74,F87)</f>
        <v>0</v>
      </c>
    </row>
  </sheetData>
  <mergeCells count="54">
    <mergeCell ref="D69:E69"/>
    <mergeCell ref="B70:B88"/>
    <mergeCell ref="C70:C74"/>
    <mergeCell ref="D70:E70"/>
    <mergeCell ref="D71:E71"/>
    <mergeCell ref="D72:E72"/>
    <mergeCell ref="D73:E73"/>
    <mergeCell ref="D74:E74"/>
    <mergeCell ref="D75:D80"/>
    <mergeCell ref="C76:C87"/>
    <mergeCell ref="D81:D86"/>
    <mergeCell ref="D87:E87"/>
    <mergeCell ref="C88:E88"/>
    <mergeCell ref="D49:E49"/>
    <mergeCell ref="B50:B68"/>
    <mergeCell ref="C50:C54"/>
    <mergeCell ref="D50:E50"/>
    <mergeCell ref="D51:E51"/>
    <mergeCell ref="D52:E52"/>
    <mergeCell ref="D53:E53"/>
    <mergeCell ref="D54:E54"/>
    <mergeCell ref="D55:D60"/>
    <mergeCell ref="C56:C67"/>
    <mergeCell ref="D61:D66"/>
    <mergeCell ref="D67:E67"/>
    <mergeCell ref="C68:E68"/>
    <mergeCell ref="D8:E8"/>
    <mergeCell ref="D29:E29"/>
    <mergeCell ref="B5:F5"/>
    <mergeCell ref="B9:B28"/>
    <mergeCell ref="C9:C14"/>
    <mergeCell ref="D9:E9"/>
    <mergeCell ref="D10:E10"/>
    <mergeCell ref="D11:E11"/>
    <mergeCell ref="D12:E12"/>
    <mergeCell ref="D14:E14"/>
    <mergeCell ref="D15:D20"/>
    <mergeCell ref="C16:C27"/>
    <mergeCell ref="D21:D26"/>
    <mergeCell ref="D27:E27"/>
    <mergeCell ref="C28:E28"/>
    <mergeCell ref="D13:E13"/>
    <mergeCell ref="B30:B48"/>
    <mergeCell ref="C30:C34"/>
    <mergeCell ref="D30:E30"/>
    <mergeCell ref="D31:E31"/>
    <mergeCell ref="D32:E32"/>
    <mergeCell ref="D33:E33"/>
    <mergeCell ref="D34:E34"/>
    <mergeCell ref="D35:D40"/>
    <mergeCell ref="C36:C47"/>
    <mergeCell ref="D41:D46"/>
    <mergeCell ref="D47:E47"/>
    <mergeCell ref="C48:E48"/>
  </mergeCells>
  <phoneticPr fontId="2"/>
  <printOptions horizontalCentered="1"/>
  <pageMargins left="0.39370078740157483" right="0.39370078740157483" top="0.59055118110236215" bottom="0.59055118110236215" header="0" footer="0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Button 1">
              <controlPr defaultSize="0" print="0" autoFill="0" autoPict="0" macro="[0]!T002_3_10_会計追加">
                <anchor>
                  <from>
                    <xdr:col>1</xdr:col>
                    <xdr:colOff>476250</xdr:colOff>
                    <xdr:row>0</xdr:row>
                    <xdr:rowOff>285750</xdr:rowOff>
                  </from>
                  <to>
                    <xdr:col>2</xdr:col>
                    <xdr:colOff>457200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Button 2">
              <controlPr defaultSize="0" print="0" autoFill="0" autoPict="0" macro="[0]!T002_3_10_会計削除">
                <anchor>
                  <from>
                    <xdr:col>2</xdr:col>
                    <xdr:colOff>600075</xdr:colOff>
                    <xdr:row>0</xdr:row>
                    <xdr:rowOff>285750</xdr:rowOff>
                  </from>
                  <to>
                    <xdr:col>3</xdr:col>
                    <xdr:colOff>581025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6" name="Button 6">
              <controlPr defaultSize="0" print="0" autoFill="0" autoPict="0" macro="[0]!T002_3_10_行削除">
                <anchor>
                  <from>
                    <xdr:col>2</xdr:col>
                    <xdr:colOff>609600</xdr:colOff>
                    <xdr:row>1</xdr:row>
                    <xdr:rowOff>285750</xdr:rowOff>
                  </from>
                  <to>
                    <xdr:col>3</xdr:col>
                    <xdr:colOff>590550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7" name="Button 7">
              <controlPr defaultSize="0" print="0" autoFill="0" autoPict="0" macro="[0]!T002_3_10_行追加">
                <anchor>
                  <from>
                    <xdr:col>1</xdr:col>
                    <xdr:colOff>476250</xdr:colOff>
                    <xdr:row>1</xdr:row>
                    <xdr:rowOff>276225</xdr:rowOff>
                  </from>
                  <to>
                    <xdr:col>2</xdr:col>
                    <xdr:colOff>457200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K17"/>
  <sheetViews>
    <sheetView view="pageBreakPreview" zoomScaleNormal="100" zoomScaleSheetLayoutView="100" workbookViewId="0">
      <selection activeCell="A2" sqref="A2"/>
    </sheetView>
  </sheetViews>
  <sheetFormatPr defaultColWidth="9" defaultRowHeight="12.75" x14ac:dyDescent="0.25"/>
  <cols>
    <col min="1" max="1" width="5" style="36" customWidth="1"/>
    <col min="2" max="2" width="23.59765625" style="36" customWidth="1"/>
    <col min="3" max="7" width="15.59765625" style="36" customWidth="1"/>
    <col min="8" max="8" width="5" style="36" customWidth="1"/>
    <col min="9" max="9" width="21.1328125" style="36" customWidth="1"/>
    <col min="10" max="11" width="15.59765625" customWidth="1"/>
    <col min="12" max="12" width="3.46484375" customWidth="1"/>
  </cols>
  <sheetData>
    <row r="1" spans="1:11" ht="13.5" customHeight="1" x14ac:dyDescent="0.25">
      <c r="A1"/>
      <c r="B1"/>
      <c r="C1"/>
      <c r="D1"/>
      <c r="E1"/>
      <c r="F1"/>
      <c r="G1"/>
      <c r="H1"/>
      <c r="I1"/>
    </row>
    <row r="2" spans="1:11" x14ac:dyDescent="0.25">
      <c r="A2"/>
      <c r="B2"/>
      <c r="C2"/>
      <c r="D2"/>
      <c r="E2"/>
      <c r="F2"/>
      <c r="G2"/>
      <c r="H2"/>
      <c r="I2"/>
    </row>
    <row r="3" spans="1:11" ht="13.5" customHeight="1" x14ac:dyDescent="0.25">
      <c r="A3"/>
      <c r="B3"/>
      <c r="C3"/>
      <c r="D3"/>
      <c r="E3"/>
      <c r="F3"/>
      <c r="G3"/>
      <c r="H3"/>
      <c r="I3"/>
    </row>
    <row r="4" spans="1:11" s="36" customFormat="1" ht="18" customHeight="1" x14ac:dyDescent="0.25">
      <c r="B4" s="572" t="s">
        <v>118</v>
      </c>
      <c r="C4" s="573"/>
      <c r="D4" s="573"/>
      <c r="E4" s="574" t="s">
        <v>205</v>
      </c>
      <c r="F4" s="574"/>
      <c r="G4" s="574"/>
    </row>
    <row r="5" spans="1:11" s="36" customFormat="1" ht="24.95" customHeight="1" x14ac:dyDescent="0.25">
      <c r="B5" s="575" t="s">
        <v>9</v>
      </c>
      <c r="C5" s="575" t="s">
        <v>111</v>
      </c>
      <c r="D5" s="576" t="s">
        <v>119</v>
      </c>
      <c r="E5" s="575"/>
      <c r="F5" s="575"/>
      <c r="G5" s="575"/>
    </row>
    <row r="6" spans="1:11" s="37" customFormat="1" ht="27.95" customHeight="1" x14ac:dyDescent="0.25">
      <c r="B6" s="575"/>
      <c r="C6" s="575"/>
      <c r="D6" s="154" t="s">
        <v>120</v>
      </c>
      <c r="E6" s="155" t="s">
        <v>121</v>
      </c>
      <c r="F6" s="155" t="s">
        <v>122</v>
      </c>
      <c r="G6" s="155" t="s">
        <v>123</v>
      </c>
      <c r="J6" s="164" t="s">
        <v>0</v>
      </c>
      <c r="K6" s="164" t="s">
        <v>168</v>
      </c>
    </row>
    <row r="7" spans="1:11" s="36" customFormat="1" ht="36" customHeight="1" x14ac:dyDescent="0.25">
      <c r="B7" s="156" t="s">
        <v>124</v>
      </c>
      <c r="C7" s="157">
        <f>IFERROR(SUM(D7:G7),"")</f>
        <v>2806674706</v>
      </c>
      <c r="D7" s="158">
        <v>217400000</v>
      </c>
      <c r="E7" s="159"/>
      <c r="F7" s="159">
        <v>1905381157</v>
      </c>
      <c r="G7" s="159">
        <v>683893549</v>
      </c>
      <c r="I7" s="164" t="s">
        <v>153</v>
      </c>
      <c r="J7" s="165">
        <v>2806674706</v>
      </c>
      <c r="K7" s="176" t="str">
        <f>IF(J7=C7,"○","×")</f>
        <v>○</v>
      </c>
    </row>
    <row r="8" spans="1:11" s="36" customFormat="1" ht="36" customHeight="1" x14ac:dyDescent="0.25">
      <c r="B8" s="156" t="s">
        <v>125</v>
      </c>
      <c r="C8" s="157">
        <f t="shared" ref="C8:C11" si="0">IFERROR(SUM(D8:G8),"")</f>
        <v>1142024047</v>
      </c>
      <c r="D8" s="160">
        <v>136215500</v>
      </c>
      <c r="E8" s="161"/>
      <c r="F8" s="159"/>
      <c r="G8" s="161">
        <v>1005808547</v>
      </c>
      <c r="I8" s="164" t="s">
        <v>154</v>
      </c>
      <c r="J8" s="165">
        <v>1142024047</v>
      </c>
      <c r="K8" s="176" t="str">
        <f>IF(J8=C8,"○","×")</f>
        <v>○</v>
      </c>
    </row>
    <row r="9" spans="1:11" s="36" customFormat="1" ht="36" customHeight="1" x14ac:dyDescent="0.25">
      <c r="B9" s="156" t="s">
        <v>126</v>
      </c>
      <c r="C9" s="157">
        <f t="shared" si="0"/>
        <v>483288702</v>
      </c>
      <c r="D9" s="160"/>
      <c r="E9" s="161"/>
      <c r="F9" s="159"/>
      <c r="G9" s="161">
        <v>483288702</v>
      </c>
      <c r="I9" s="164" t="s">
        <v>155</v>
      </c>
      <c r="J9" s="165">
        <v>483288702</v>
      </c>
      <c r="K9" s="176" t="str">
        <f>IF(J9=C9,"○","×")</f>
        <v>○</v>
      </c>
    </row>
    <row r="10" spans="1:11" s="36" customFormat="1" ht="36" customHeight="1" x14ac:dyDescent="0.25">
      <c r="B10" s="156" t="s">
        <v>110</v>
      </c>
      <c r="C10" s="157">
        <f t="shared" si="0"/>
        <v>-10771132</v>
      </c>
      <c r="D10" s="160"/>
      <c r="E10" s="161"/>
      <c r="F10" s="161"/>
      <c r="G10" s="161">
        <v>-10771132</v>
      </c>
      <c r="I10" s="164" t="s">
        <v>156</v>
      </c>
      <c r="J10" s="165">
        <v>-10771132</v>
      </c>
      <c r="K10" s="176" t="str">
        <f>IF(J10=C10,"○","×")</f>
        <v>○</v>
      </c>
    </row>
    <row r="11" spans="1:11" s="36" customFormat="1" ht="36" customHeight="1" x14ac:dyDescent="0.25">
      <c r="B11" s="162" t="s">
        <v>10</v>
      </c>
      <c r="C11" s="157">
        <f t="shared" si="0"/>
        <v>4421216323</v>
      </c>
      <c r="D11" s="163">
        <f>IFERROR(SUM(D7:D10),"")</f>
        <v>353615500</v>
      </c>
      <c r="E11" s="163">
        <f t="shared" ref="E11:G11" si="1">IFERROR(SUM(E7:E10),"")</f>
        <v>0</v>
      </c>
      <c r="F11" s="163">
        <f t="shared" si="1"/>
        <v>1905381157</v>
      </c>
      <c r="G11" s="163">
        <f t="shared" si="1"/>
        <v>2162219666</v>
      </c>
      <c r="I11" s="38"/>
    </row>
    <row r="12" spans="1:11" s="39" customFormat="1" x14ac:dyDescent="0.25">
      <c r="I12" s="38"/>
    </row>
    <row r="13" spans="1:11" s="39" customFormat="1" ht="21.75" customHeight="1" x14ac:dyDescent="0.25"/>
    <row r="14" spans="1:11" x14ac:dyDescent="0.25">
      <c r="A14" s="39"/>
      <c r="B14" s="571"/>
      <c r="C14" s="571"/>
      <c r="D14" s="571"/>
      <c r="E14" s="571"/>
      <c r="F14" s="571"/>
      <c r="G14" s="571"/>
      <c r="H14" s="39"/>
      <c r="I14" s="39"/>
    </row>
    <row r="15" spans="1:11" x14ac:dyDescent="0.25">
      <c r="A15" s="39"/>
      <c r="B15" s="40"/>
      <c r="C15" s="40"/>
      <c r="D15" s="40"/>
      <c r="E15" s="40"/>
      <c r="F15" s="40"/>
      <c r="G15" s="40"/>
      <c r="H15" s="39"/>
      <c r="I15" s="39"/>
    </row>
    <row r="16" spans="1:11" x14ac:dyDescent="0.25">
      <c r="B16" s="41"/>
      <c r="C16" s="40"/>
      <c r="D16" s="41"/>
      <c r="E16" s="41"/>
      <c r="F16" s="41"/>
      <c r="G16" s="41"/>
    </row>
    <row r="17" spans="1:9" x14ac:dyDescent="0.25">
      <c r="A17" s="37"/>
      <c r="B17" s="37"/>
      <c r="C17" s="37"/>
      <c r="D17" s="37"/>
      <c r="E17" s="37"/>
      <c r="F17" s="37"/>
      <c r="G17" s="37"/>
      <c r="H17" s="37"/>
      <c r="I17" s="37"/>
    </row>
  </sheetData>
  <mergeCells count="6">
    <mergeCell ref="B14:G14"/>
    <mergeCell ref="B4:D4"/>
    <mergeCell ref="E4:G4"/>
    <mergeCell ref="B5:B6"/>
    <mergeCell ref="C5:C6"/>
    <mergeCell ref="D5:G5"/>
  </mergeCells>
  <phoneticPr fontId="2"/>
  <printOptions horizontalCentered="1"/>
  <pageMargins left="0.39370078740157483" right="0.39370078740157483" top="0.59055118110236215" bottom="0.59055118110236215" header="0" footer="0"/>
  <pageSetup paperSize="9" scale="127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/>
  <dimension ref="A1:G21"/>
  <sheetViews>
    <sheetView showGridLines="0" view="pageBreakPreview" zoomScaleNormal="100" zoomScaleSheetLayoutView="100" workbookViewId="0"/>
  </sheetViews>
  <sheetFormatPr defaultColWidth="9" defaultRowHeight="12.75" x14ac:dyDescent="0.25"/>
  <cols>
    <col min="1" max="1" width="5" style="36" customWidth="1"/>
    <col min="2" max="2" width="35.59765625" style="36" customWidth="1"/>
    <col min="3" max="3" width="30.59765625" style="36" customWidth="1"/>
    <col min="4" max="4" width="25" style="36" customWidth="1"/>
    <col min="5" max="5" width="15.59765625" style="36" customWidth="1"/>
    <col min="6" max="7" width="15.59765625" customWidth="1"/>
  </cols>
  <sheetData>
    <row r="1" spans="1:7" ht="36" customHeight="1" x14ac:dyDescent="0.25">
      <c r="A1"/>
      <c r="B1"/>
      <c r="C1"/>
      <c r="D1" s="42"/>
      <c r="E1" s="42"/>
      <c r="F1" s="42"/>
      <c r="G1" s="42"/>
    </row>
    <row r="2" spans="1:7" ht="30" customHeight="1" x14ac:dyDescent="0.25">
      <c r="A2"/>
      <c r="B2"/>
      <c r="C2"/>
      <c r="D2" s="172" t="s">
        <v>181</v>
      </c>
      <c r="E2" s="172" t="s">
        <v>182</v>
      </c>
      <c r="F2" s="43"/>
      <c r="G2" s="44"/>
    </row>
    <row r="3" spans="1:7" ht="30" customHeight="1" x14ac:dyDescent="0.25">
      <c r="A3"/>
      <c r="B3"/>
      <c r="C3"/>
      <c r="D3" s="165">
        <v>1727809023</v>
      </c>
      <c r="E3" s="177" t="str">
        <f>IF(C15=D3,"○","×")</f>
        <v>○</v>
      </c>
      <c r="F3" s="43"/>
      <c r="G3" s="44"/>
    </row>
    <row r="4" spans="1:7" ht="13.5" customHeight="1" x14ac:dyDescent="0.25">
      <c r="A4"/>
      <c r="B4"/>
      <c r="C4"/>
      <c r="D4" s="45"/>
      <c r="E4" s="46"/>
    </row>
    <row r="5" spans="1:7" ht="18" customHeight="1" x14ac:dyDescent="0.25">
      <c r="A5"/>
      <c r="B5" t="s">
        <v>160</v>
      </c>
      <c r="C5"/>
      <c r="D5"/>
      <c r="E5"/>
    </row>
    <row r="6" spans="1:7" s="36" customFormat="1" ht="18" customHeight="1" x14ac:dyDescent="0.25">
      <c r="B6" s="2" t="s">
        <v>127</v>
      </c>
      <c r="C6" s="166" t="s">
        <v>161</v>
      </c>
    </row>
    <row r="7" spans="1:7" s="37" customFormat="1" ht="27.95" customHeight="1" x14ac:dyDescent="0.25">
      <c r="B7" s="167" t="s">
        <v>33</v>
      </c>
      <c r="C7" s="155" t="s">
        <v>162</v>
      </c>
    </row>
    <row r="8" spans="1:7" s="37" customFormat="1" ht="9" hidden="1" customHeight="1" x14ac:dyDescent="0.25">
      <c r="A8" s="37" t="s">
        <v>184</v>
      </c>
      <c r="B8" s="167"/>
      <c r="C8" s="168"/>
    </row>
    <row r="9" spans="1:7" s="36" customFormat="1" ht="30" customHeight="1" x14ac:dyDescent="0.25">
      <c r="B9" s="169" t="s">
        <v>163</v>
      </c>
      <c r="C9" s="159">
        <v>1717273154</v>
      </c>
    </row>
    <row r="10" spans="1:7" s="36" customFormat="1" ht="30" customHeight="1" x14ac:dyDescent="0.25">
      <c r="B10" s="169" t="s">
        <v>164</v>
      </c>
      <c r="C10" s="161">
        <v>10535869</v>
      </c>
    </row>
    <row r="11" spans="1:7" s="36" customFormat="1" ht="30" customHeight="1" x14ac:dyDescent="0.25">
      <c r="B11" s="169" t="s">
        <v>165</v>
      </c>
      <c r="C11" s="161"/>
    </row>
    <row r="12" spans="1:7" s="36" customFormat="1" ht="30" customHeight="1" x14ac:dyDescent="0.25">
      <c r="B12" s="169"/>
      <c r="C12" s="161"/>
    </row>
    <row r="13" spans="1:7" s="36" customFormat="1" ht="30" customHeight="1" x14ac:dyDescent="0.25">
      <c r="B13" s="169"/>
      <c r="C13" s="161"/>
    </row>
    <row r="14" spans="1:7" s="36" customFormat="1" ht="9" hidden="1" customHeight="1" x14ac:dyDescent="0.25">
      <c r="A14" s="36" t="s">
        <v>185</v>
      </c>
      <c r="B14" s="170"/>
      <c r="C14" s="171"/>
    </row>
    <row r="15" spans="1:7" s="36" customFormat="1" ht="30" customHeight="1" x14ac:dyDescent="0.25">
      <c r="B15" s="162" t="s">
        <v>10</v>
      </c>
      <c r="C15" s="163">
        <f>IFERROR(SUM(C8:C14),"")</f>
        <v>1727809023</v>
      </c>
    </row>
    <row r="16" spans="1:7" s="39" customFormat="1" x14ac:dyDescent="0.25">
      <c r="E16" s="38"/>
    </row>
    <row r="17" spans="1:5" s="39" customFormat="1" ht="21.75" customHeight="1" x14ac:dyDescent="0.25"/>
    <row r="18" spans="1:5" x14ac:dyDescent="0.25">
      <c r="A18" s="39"/>
      <c r="B18" s="571"/>
      <c r="C18" s="571"/>
      <c r="D18" s="39"/>
      <c r="E18" s="39"/>
    </row>
    <row r="19" spans="1:5" x14ac:dyDescent="0.25">
      <c r="A19" s="39"/>
      <c r="B19" s="40"/>
      <c r="C19" s="40"/>
      <c r="D19" s="39"/>
      <c r="E19" s="39"/>
    </row>
    <row r="20" spans="1:5" x14ac:dyDescent="0.25">
      <c r="B20" s="41"/>
      <c r="C20" s="40"/>
    </row>
    <row r="21" spans="1:5" x14ac:dyDescent="0.25">
      <c r="A21" s="37"/>
      <c r="B21" s="37"/>
      <c r="C21" s="37"/>
      <c r="D21" s="37"/>
      <c r="E21" s="37"/>
    </row>
  </sheetData>
  <mergeCells count="1">
    <mergeCell ref="B18:C18"/>
  </mergeCells>
  <phoneticPr fontId="2"/>
  <pageMargins left="0.39370078740157483" right="0.39370078740157483" top="0.59055118110236215" bottom="0.59055118110236215" header="0" footer="0"/>
  <pageSetup paperSize="9" scale="1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Button 1">
              <controlPr defaultSize="0" print="0" autoFill="0" autoPict="0" macro="[0]!T002_3_12_行追加">
                <anchor>
                  <from>
                    <xdr:col>1</xdr:col>
                    <xdr:colOff>400050</xdr:colOff>
                    <xdr:row>1</xdr:row>
                    <xdr:rowOff>180975</xdr:rowOff>
                  </from>
                  <to>
                    <xdr:col>1</xdr:col>
                    <xdr:colOff>1857375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Button 2">
              <controlPr defaultSize="0" print="0" autoFill="0" autoPict="0" macro="[0]!T002_3_12_行削除">
                <anchor>
                  <from>
                    <xdr:col>1</xdr:col>
                    <xdr:colOff>2076450</xdr:colOff>
                    <xdr:row>1</xdr:row>
                    <xdr:rowOff>180975</xdr:rowOff>
                  </from>
                  <to>
                    <xdr:col>2</xdr:col>
                    <xdr:colOff>819150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2.75" x14ac:dyDescent="0.25"/>
  <cols>
    <col min="1" max="1" width="0.46484375" customWidth="1"/>
    <col min="2" max="3" width="12.59765625" customWidth="1"/>
    <col min="4" max="4" width="8.3984375" customWidth="1"/>
    <col min="5" max="5" width="16.73046875" customWidth="1"/>
    <col min="6" max="6" width="11.1328125" customWidth="1"/>
    <col min="7" max="7" width="0.73046875" customWidth="1"/>
    <col min="8" max="8" width="12.73046875" bestFit="1" customWidth="1"/>
    <col min="9" max="9" width="10.1328125" customWidth="1"/>
    <col min="10" max="10" width="12.73046875" bestFit="1" customWidth="1"/>
    <col min="11" max="11" width="10.1328125" customWidth="1"/>
    <col min="12" max="12" width="12.73046875" bestFit="1" customWidth="1"/>
    <col min="13" max="13" width="10.1328125" bestFit="1" customWidth="1"/>
  </cols>
  <sheetData>
    <row r="2" spans="1:6" hidden="1" x14ac:dyDescent="0.25">
      <c r="A2" t="s">
        <v>188</v>
      </c>
      <c r="B2" s="3"/>
      <c r="C2" s="3"/>
      <c r="D2" s="569"/>
      <c r="E2" s="570"/>
      <c r="F2" s="4"/>
    </row>
    <row r="3" spans="1:6" x14ac:dyDescent="0.25">
      <c r="B3" s="567"/>
      <c r="C3" s="551" t="s">
        <v>8</v>
      </c>
      <c r="D3" s="553"/>
      <c r="E3" s="554"/>
      <c r="F3" s="141"/>
    </row>
    <row r="4" spans="1:6" x14ac:dyDescent="0.25">
      <c r="B4" s="567"/>
      <c r="C4" s="551"/>
      <c r="D4" s="553"/>
      <c r="E4" s="554"/>
      <c r="F4" s="141"/>
    </row>
    <row r="5" spans="1:6" x14ac:dyDescent="0.25">
      <c r="B5" s="567"/>
      <c r="C5" s="551"/>
      <c r="D5" s="553"/>
      <c r="E5" s="554"/>
      <c r="F5" s="141"/>
    </row>
    <row r="6" spans="1:6" ht="13.5" hidden="1" customHeight="1" x14ac:dyDescent="0.25">
      <c r="A6" t="s">
        <v>189</v>
      </c>
      <c r="B6" s="567"/>
      <c r="C6" s="551"/>
      <c r="D6" s="555"/>
      <c r="E6" s="556"/>
      <c r="F6" s="142"/>
    </row>
    <row r="7" spans="1:6" x14ac:dyDescent="0.25">
      <c r="B7" s="567"/>
      <c r="C7" s="552"/>
      <c r="D7" s="557" t="s">
        <v>117</v>
      </c>
      <c r="E7" s="558"/>
      <c r="F7" s="143">
        <f>SUM(F2:F6)</f>
        <v>0</v>
      </c>
    </row>
    <row r="8" spans="1:6" ht="13.5" hidden="1" customHeight="1" x14ac:dyDescent="0.25">
      <c r="A8" t="s">
        <v>188</v>
      </c>
      <c r="B8" s="567"/>
      <c r="C8" s="149"/>
      <c r="D8" s="559" t="s">
        <v>202</v>
      </c>
      <c r="E8" s="150"/>
      <c r="F8" s="144"/>
    </row>
    <row r="9" spans="1:6" ht="13.5" customHeight="1" x14ac:dyDescent="0.25">
      <c r="B9" s="567"/>
      <c r="C9" s="562" t="s">
        <v>201</v>
      </c>
      <c r="D9" s="560"/>
      <c r="E9" s="153"/>
      <c r="F9" s="141"/>
    </row>
    <row r="10" spans="1:6" x14ac:dyDescent="0.25">
      <c r="B10" s="567"/>
      <c r="C10" s="562"/>
      <c r="D10" s="560"/>
      <c r="E10" s="153"/>
      <c r="F10" s="141"/>
    </row>
    <row r="11" spans="1:6" x14ac:dyDescent="0.25">
      <c r="B11" s="567"/>
      <c r="C11" s="551"/>
      <c r="D11" s="560"/>
      <c r="E11" s="153"/>
      <c r="F11" s="141"/>
    </row>
    <row r="12" spans="1:6" ht="13.5" hidden="1" customHeight="1" x14ac:dyDescent="0.25">
      <c r="A12" t="s">
        <v>189</v>
      </c>
      <c r="B12" s="567"/>
      <c r="C12" s="551"/>
      <c r="D12" s="560"/>
      <c r="E12" s="151"/>
      <c r="F12" s="142"/>
    </row>
    <row r="13" spans="1:6" x14ac:dyDescent="0.25">
      <c r="B13" s="567"/>
      <c r="C13" s="551"/>
      <c r="D13" s="561"/>
      <c r="E13" s="152" t="s">
        <v>112</v>
      </c>
      <c r="F13" s="143">
        <f>SUM(F8:F12)</f>
        <v>0</v>
      </c>
    </row>
    <row r="14" spans="1:6" ht="13.5" hidden="1" customHeight="1" x14ac:dyDescent="0.25">
      <c r="A14" t="s">
        <v>188</v>
      </c>
      <c r="B14" s="567"/>
      <c r="C14" s="551"/>
      <c r="D14" s="559" t="s">
        <v>203</v>
      </c>
      <c r="E14" s="150"/>
      <c r="F14" s="144"/>
    </row>
    <row r="15" spans="1:6" ht="13.5" customHeight="1" x14ac:dyDescent="0.25">
      <c r="B15" s="567"/>
      <c r="C15" s="551"/>
      <c r="D15" s="560"/>
      <c r="E15" s="153"/>
      <c r="F15" s="141"/>
    </row>
    <row r="16" spans="1:6" x14ac:dyDescent="0.25">
      <c r="B16" s="567"/>
      <c r="C16" s="551"/>
      <c r="D16" s="560"/>
      <c r="E16" s="153"/>
      <c r="F16" s="141"/>
    </row>
    <row r="17" spans="1:6" x14ac:dyDescent="0.25">
      <c r="B17" s="567"/>
      <c r="C17" s="551"/>
      <c r="D17" s="560"/>
      <c r="E17" s="153"/>
      <c r="F17" s="141"/>
    </row>
    <row r="18" spans="1:6" ht="13.5" hidden="1" customHeight="1" x14ac:dyDescent="0.25">
      <c r="A18" t="s">
        <v>189</v>
      </c>
      <c r="B18" s="567"/>
      <c r="C18" s="551"/>
      <c r="D18" s="560"/>
      <c r="E18" s="151"/>
      <c r="F18" s="142"/>
    </row>
    <row r="19" spans="1:6" x14ac:dyDescent="0.25">
      <c r="B19" s="567"/>
      <c r="C19" s="551"/>
      <c r="D19" s="561"/>
      <c r="E19" s="152" t="s">
        <v>112</v>
      </c>
      <c r="F19" s="143">
        <f>SUM(F14:F18)</f>
        <v>0</v>
      </c>
    </row>
    <row r="20" spans="1:6" x14ac:dyDescent="0.25">
      <c r="B20" s="567"/>
      <c r="C20" s="552"/>
      <c r="D20" s="557" t="s">
        <v>117</v>
      </c>
      <c r="E20" s="558"/>
      <c r="F20" s="143">
        <f>SUM(F13,F19)</f>
        <v>0</v>
      </c>
    </row>
    <row r="21" spans="1:6" x14ac:dyDescent="0.25">
      <c r="B21" s="568"/>
      <c r="C21" s="557" t="s">
        <v>7</v>
      </c>
      <c r="D21" s="563"/>
      <c r="E21" s="558"/>
      <c r="F21" s="143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4" x14ac:dyDescent="0.25"/>
  <cols>
    <col min="1" max="1" width="9" style="219" hidden="1" customWidth="1"/>
    <col min="2" max="2" width="1.1328125" style="220" customWidth="1"/>
    <col min="3" max="3" width="1.59765625" style="220" customWidth="1"/>
    <col min="4" max="9" width="2" style="220" customWidth="1"/>
    <col min="10" max="10" width="15.3984375" style="220" customWidth="1"/>
    <col min="11" max="11" width="21.59765625" style="220" bestFit="1" customWidth="1"/>
    <col min="12" max="12" width="3" style="220" bestFit="1" customWidth="1"/>
    <col min="13" max="13" width="21.59765625" style="220" bestFit="1" customWidth="1"/>
    <col min="14" max="14" width="3" style="220" bestFit="1" customWidth="1"/>
    <col min="15" max="15" width="21.59765625" style="220" bestFit="1" customWidth="1"/>
    <col min="16" max="16" width="3" style="220" bestFit="1" customWidth="1"/>
    <col min="17" max="17" width="21.59765625" style="220" hidden="1" customWidth="1"/>
    <col min="18" max="18" width="3" style="220" hidden="1" customWidth="1"/>
    <col min="19" max="19" width="1" style="220" customWidth="1"/>
    <col min="20" max="20" width="9" style="220"/>
    <col min="21" max="24" width="0" style="220" hidden="1" customWidth="1"/>
    <col min="25" max="16384" width="9" style="220"/>
  </cols>
  <sheetData>
    <row r="1" spans="1:24" x14ac:dyDescent="0.25">
      <c r="C1" s="220" t="s">
        <v>223</v>
      </c>
    </row>
    <row r="2" spans="1:24" x14ac:dyDescent="0.25">
      <c r="C2" s="220" t="s">
        <v>592</v>
      </c>
    </row>
    <row r="3" spans="1:24" x14ac:dyDescent="0.25">
      <c r="C3" s="220" t="s">
        <v>224</v>
      </c>
    </row>
    <row r="4" spans="1:24" x14ac:dyDescent="0.25">
      <c r="C4" s="220" t="s">
        <v>225</v>
      </c>
    </row>
    <row r="5" spans="1:24" x14ac:dyDescent="0.25">
      <c r="C5" s="220" t="s">
        <v>226</v>
      </c>
    </row>
    <row r="6" spans="1:24" x14ac:dyDescent="0.25">
      <c r="C6" s="220" t="s">
        <v>227</v>
      </c>
    </row>
    <row r="7" spans="1:24" x14ac:dyDescent="0.25">
      <c r="C7" s="220" t="s">
        <v>228</v>
      </c>
    </row>
    <row r="9" spans="1:24" ht="22.9" x14ac:dyDescent="0.4">
      <c r="B9" s="221"/>
      <c r="C9" s="405" t="s">
        <v>373</v>
      </c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</row>
    <row r="10" spans="1:24" ht="16.149999999999999" x14ac:dyDescent="0.3">
      <c r="B10" s="222"/>
      <c r="C10" s="406" t="s">
        <v>595</v>
      </c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</row>
    <row r="11" spans="1:24" ht="16.149999999999999" x14ac:dyDescent="0.3">
      <c r="B11" s="222"/>
      <c r="C11" s="406" t="s">
        <v>596</v>
      </c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</row>
    <row r="12" spans="1:24" ht="15.75" customHeight="1" thickBot="1" x14ac:dyDescent="0.3">
      <c r="B12" s="223"/>
      <c r="C12" s="224"/>
      <c r="D12" s="224"/>
      <c r="E12" s="224"/>
      <c r="F12" s="224"/>
      <c r="G12" s="224"/>
      <c r="H12" s="224"/>
      <c r="I12" s="224"/>
      <c r="J12" s="225"/>
      <c r="K12" s="224"/>
      <c r="L12" s="225"/>
      <c r="M12" s="224"/>
      <c r="N12" s="224"/>
      <c r="O12" s="224"/>
      <c r="P12" s="226" t="s">
        <v>230</v>
      </c>
      <c r="Q12" s="224"/>
      <c r="R12" s="225"/>
    </row>
    <row r="13" spans="1:24" ht="12.75" customHeight="1" x14ac:dyDescent="0.25">
      <c r="B13" s="227"/>
      <c r="C13" s="407" t="s">
        <v>233</v>
      </c>
      <c r="D13" s="408"/>
      <c r="E13" s="408"/>
      <c r="F13" s="408"/>
      <c r="G13" s="408"/>
      <c r="H13" s="408"/>
      <c r="I13" s="408"/>
      <c r="J13" s="409"/>
      <c r="K13" s="413" t="s">
        <v>374</v>
      </c>
      <c r="L13" s="408"/>
      <c r="M13" s="228"/>
      <c r="N13" s="228"/>
      <c r="O13" s="228"/>
      <c r="P13" s="229"/>
      <c r="Q13" s="228"/>
      <c r="R13" s="229"/>
    </row>
    <row r="14" spans="1:24" ht="29.25" customHeight="1" thickBot="1" x14ac:dyDescent="0.3">
      <c r="A14" s="219" t="s">
        <v>231</v>
      </c>
      <c r="B14" s="227"/>
      <c r="C14" s="410"/>
      <c r="D14" s="411"/>
      <c r="E14" s="411"/>
      <c r="F14" s="411"/>
      <c r="G14" s="411"/>
      <c r="H14" s="411"/>
      <c r="I14" s="411"/>
      <c r="J14" s="412"/>
      <c r="K14" s="414"/>
      <c r="L14" s="411"/>
      <c r="M14" s="415" t="s">
        <v>375</v>
      </c>
      <c r="N14" s="416"/>
      <c r="O14" s="415" t="s">
        <v>376</v>
      </c>
      <c r="P14" s="417"/>
      <c r="Q14" s="418" t="s">
        <v>377</v>
      </c>
      <c r="R14" s="417"/>
    </row>
    <row r="15" spans="1:24" ht="15.95" customHeight="1" x14ac:dyDescent="0.25">
      <c r="A15" s="219" t="s">
        <v>378</v>
      </c>
      <c r="B15" s="230"/>
      <c r="C15" s="231" t="s">
        <v>379</v>
      </c>
      <c r="D15" s="232"/>
      <c r="E15" s="232"/>
      <c r="F15" s="232"/>
      <c r="G15" s="232"/>
      <c r="H15" s="232"/>
      <c r="I15" s="232"/>
      <c r="J15" s="233"/>
      <c r="K15" s="234">
        <v>26943815945</v>
      </c>
      <c r="L15" s="235"/>
      <c r="M15" s="234">
        <v>29397652551</v>
      </c>
      <c r="N15" s="236"/>
      <c r="O15" s="234">
        <v>-2453836606</v>
      </c>
      <c r="P15" s="237"/>
      <c r="Q15" s="238" t="s">
        <v>249</v>
      </c>
      <c r="R15" s="237"/>
      <c r="U15" s="239" t="str">
        <f t="shared" ref="U15:U20" si="0">IF(COUNTIF(V15:X15,"-")=COUNTA(V15:X15),"-",SUM(V15:X15))</f>
        <v>-</v>
      </c>
      <c r="V15" s="239" t="s">
        <v>249</v>
      </c>
      <c r="W15" s="239" t="s">
        <v>249</v>
      </c>
      <c r="X15" s="239" t="s">
        <v>249</v>
      </c>
    </row>
    <row r="16" spans="1:24" ht="15.95" customHeight="1" x14ac:dyDescent="0.25">
      <c r="A16" s="219" t="s">
        <v>380</v>
      </c>
      <c r="B16" s="230"/>
      <c r="C16" s="199"/>
      <c r="D16" s="193" t="s">
        <v>381</v>
      </c>
      <c r="E16" s="193"/>
      <c r="F16" s="193"/>
      <c r="G16" s="193"/>
      <c r="H16" s="193"/>
      <c r="I16" s="193"/>
      <c r="J16" s="227"/>
      <c r="K16" s="240">
        <v>-2984029662</v>
      </c>
      <c r="L16" s="241"/>
      <c r="M16" s="423"/>
      <c r="N16" s="424"/>
      <c r="O16" s="240">
        <v>-2984029662</v>
      </c>
      <c r="P16" s="242"/>
      <c r="Q16" s="243" t="s">
        <v>249</v>
      </c>
      <c r="R16" s="244"/>
      <c r="U16" s="239" t="str">
        <f t="shared" si="0"/>
        <v>-</v>
      </c>
      <c r="V16" s="239" t="s">
        <v>249</v>
      </c>
      <c r="W16" s="239" t="s">
        <v>249</v>
      </c>
      <c r="X16" s="239" t="s">
        <v>249</v>
      </c>
    </row>
    <row r="17" spans="1:24" ht="15.95" customHeight="1" x14ac:dyDescent="0.25">
      <c r="A17" s="219" t="s">
        <v>382</v>
      </c>
      <c r="B17" s="227"/>
      <c r="C17" s="245"/>
      <c r="D17" s="227" t="s">
        <v>383</v>
      </c>
      <c r="E17" s="227"/>
      <c r="F17" s="227"/>
      <c r="G17" s="227"/>
      <c r="H17" s="227"/>
      <c r="I17" s="227"/>
      <c r="J17" s="227"/>
      <c r="K17" s="240">
        <v>2261865176</v>
      </c>
      <c r="L17" s="241"/>
      <c r="M17" s="425"/>
      <c r="N17" s="426"/>
      <c r="O17" s="240">
        <v>2261865176</v>
      </c>
      <c r="P17" s="242"/>
      <c r="Q17" s="243" t="str">
        <f>IF(COUNTIF(Q18:Q19,"-")=COUNTA(Q18:Q19),"-",SUM(Q18:Q19))</f>
        <v>-</v>
      </c>
      <c r="R17" s="242"/>
      <c r="U17" s="239" t="str">
        <f t="shared" si="0"/>
        <v>-</v>
      </c>
      <c r="V17" s="239" t="s">
        <v>249</v>
      </c>
      <c r="W17" s="239" t="str">
        <f>IF(COUNTIF(W18:W19,"-")=COUNTA(W18:W19),"-",SUM(W18:W19))</f>
        <v>-</v>
      </c>
      <c r="X17" s="239" t="s">
        <v>249</v>
      </c>
    </row>
    <row r="18" spans="1:24" ht="15.95" customHeight="1" x14ac:dyDescent="0.25">
      <c r="A18" s="219" t="s">
        <v>384</v>
      </c>
      <c r="B18" s="227"/>
      <c r="C18" s="246"/>
      <c r="D18" s="227"/>
      <c r="E18" s="247" t="s">
        <v>385</v>
      </c>
      <c r="F18" s="247"/>
      <c r="G18" s="247"/>
      <c r="H18" s="247"/>
      <c r="I18" s="247"/>
      <c r="J18" s="227"/>
      <c r="K18" s="240">
        <v>1858854309</v>
      </c>
      <c r="L18" s="241"/>
      <c r="M18" s="425"/>
      <c r="N18" s="426"/>
      <c r="O18" s="240">
        <v>1858854309</v>
      </c>
      <c r="P18" s="242"/>
      <c r="Q18" s="243" t="s">
        <v>249</v>
      </c>
      <c r="R18" s="242"/>
      <c r="U18" s="239" t="str">
        <f t="shared" si="0"/>
        <v>-</v>
      </c>
      <c r="V18" s="239" t="s">
        <v>249</v>
      </c>
      <c r="W18" s="239" t="s">
        <v>249</v>
      </c>
      <c r="X18" s="239" t="s">
        <v>249</v>
      </c>
    </row>
    <row r="19" spans="1:24" ht="15.95" customHeight="1" x14ac:dyDescent="0.25">
      <c r="A19" s="219" t="s">
        <v>386</v>
      </c>
      <c r="B19" s="227"/>
      <c r="C19" s="248"/>
      <c r="D19" s="249"/>
      <c r="E19" s="249" t="s">
        <v>387</v>
      </c>
      <c r="F19" s="249"/>
      <c r="G19" s="249"/>
      <c r="H19" s="249"/>
      <c r="I19" s="249"/>
      <c r="J19" s="250"/>
      <c r="K19" s="251">
        <v>403010867</v>
      </c>
      <c r="L19" s="252"/>
      <c r="M19" s="427"/>
      <c r="N19" s="428"/>
      <c r="O19" s="251">
        <v>403010867</v>
      </c>
      <c r="P19" s="253"/>
      <c r="Q19" s="254" t="s">
        <v>249</v>
      </c>
      <c r="R19" s="253"/>
      <c r="U19" s="239" t="str">
        <f t="shared" si="0"/>
        <v>-</v>
      </c>
      <c r="V19" s="239" t="s">
        <v>249</v>
      </c>
      <c r="W19" s="239" t="s">
        <v>249</v>
      </c>
      <c r="X19" s="239" t="s">
        <v>249</v>
      </c>
    </row>
    <row r="20" spans="1:24" ht="15.95" customHeight="1" x14ac:dyDescent="0.25">
      <c r="A20" s="219" t="s">
        <v>388</v>
      </c>
      <c r="B20" s="227"/>
      <c r="C20" s="255"/>
      <c r="D20" s="256" t="s">
        <v>389</v>
      </c>
      <c r="E20" s="257"/>
      <c r="F20" s="256"/>
      <c r="G20" s="256"/>
      <c r="H20" s="256"/>
      <c r="I20" s="256"/>
      <c r="J20" s="258"/>
      <c r="K20" s="259">
        <v>-722164486</v>
      </c>
      <c r="L20" s="260"/>
      <c r="M20" s="429"/>
      <c r="N20" s="430"/>
      <c r="O20" s="259">
        <v>-722164486</v>
      </c>
      <c r="P20" s="261"/>
      <c r="Q20" s="262" t="str">
        <f>IF(COUNTIF(Q16:Q17,"-")=COUNTA(Q16:Q17),"-",SUM(Q16:Q17))</f>
        <v>-</v>
      </c>
      <c r="R20" s="261"/>
      <c r="U20" s="239" t="str">
        <f t="shared" si="0"/>
        <v>-</v>
      </c>
      <c r="V20" s="239" t="s">
        <v>249</v>
      </c>
      <c r="W20" s="239" t="str">
        <f>IF(COUNTIF(W16:W17,"-")=COUNTA(W16:W17),"-",SUM(W16:W17))</f>
        <v>-</v>
      </c>
      <c r="X20" s="239" t="s">
        <v>249</v>
      </c>
    </row>
    <row r="21" spans="1:24" ht="15.95" customHeight="1" x14ac:dyDescent="0.25">
      <c r="A21" s="219" t="s">
        <v>390</v>
      </c>
      <c r="B21" s="227"/>
      <c r="C21" s="199"/>
      <c r="D21" s="263" t="s">
        <v>391</v>
      </c>
      <c r="E21" s="263"/>
      <c r="F21" s="263"/>
      <c r="G21" s="247"/>
      <c r="H21" s="247"/>
      <c r="I21" s="247"/>
      <c r="J21" s="227"/>
      <c r="K21" s="419"/>
      <c r="L21" s="420"/>
      <c r="M21" s="240">
        <v>-762918608</v>
      </c>
      <c r="N21" s="264"/>
      <c r="O21" s="240">
        <v>762918608</v>
      </c>
      <c r="P21" s="242"/>
      <c r="Q21" s="431"/>
      <c r="R21" s="432"/>
      <c r="U21" s="239" t="s">
        <v>249</v>
      </c>
      <c r="V21" s="239" t="str">
        <f>IF(COUNTA(V22:V25)=COUNTIF(V22:V25,"-"),"-",SUM(V22,V24,V23,V25))</f>
        <v>-</v>
      </c>
      <c r="W21" s="239" t="str">
        <f>IF(COUNTA(W22:W25)=COUNTIF(W22:W25,"-"),"-",SUM(W22,W24,W23,W25))</f>
        <v>-</v>
      </c>
      <c r="X21" s="239" t="s">
        <v>249</v>
      </c>
    </row>
    <row r="22" spans="1:24" ht="15.95" customHeight="1" x14ac:dyDescent="0.25">
      <c r="A22" s="219" t="s">
        <v>392</v>
      </c>
      <c r="B22" s="227"/>
      <c r="C22" s="199"/>
      <c r="D22" s="263"/>
      <c r="E22" s="263" t="s">
        <v>393</v>
      </c>
      <c r="F22" s="247"/>
      <c r="G22" s="247"/>
      <c r="H22" s="247"/>
      <c r="I22" s="247"/>
      <c r="J22" s="227"/>
      <c r="K22" s="419"/>
      <c r="L22" s="420"/>
      <c r="M22" s="240">
        <v>1033551627</v>
      </c>
      <c r="N22" s="264"/>
      <c r="O22" s="240">
        <v>-1033551627</v>
      </c>
      <c r="P22" s="242"/>
      <c r="Q22" s="421"/>
      <c r="R22" s="422"/>
      <c r="U22" s="239" t="s">
        <v>249</v>
      </c>
      <c r="V22" s="239" t="s">
        <v>249</v>
      </c>
      <c r="W22" s="239" t="s">
        <v>249</v>
      </c>
      <c r="X22" s="239" t="s">
        <v>249</v>
      </c>
    </row>
    <row r="23" spans="1:24" ht="15.95" customHeight="1" x14ac:dyDescent="0.25">
      <c r="A23" s="219" t="s">
        <v>394</v>
      </c>
      <c r="B23" s="227"/>
      <c r="C23" s="199"/>
      <c r="D23" s="263"/>
      <c r="E23" s="263" t="s">
        <v>395</v>
      </c>
      <c r="F23" s="263"/>
      <c r="G23" s="247"/>
      <c r="H23" s="247"/>
      <c r="I23" s="247"/>
      <c r="J23" s="227"/>
      <c r="K23" s="419"/>
      <c r="L23" s="420"/>
      <c r="M23" s="240">
        <v>-1521131266</v>
      </c>
      <c r="N23" s="264"/>
      <c r="O23" s="240">
        <v>1521131266</v>
      </c>
      <c r="P23" s="242"/>
      <c r="Q23" s="421"/>
      <c r="R23" s="422"/>
      <c r="U23" s="239" t="s">
        <v>249</v>
      </c>
      <c r="V23" s="239" t="s">
        <v>249</v>
      </c>
      <c r="W23" s="239" t="s">
        <v>249</v>
      </c>
      <c r="X23" s="239" t="s">
        <v>249</v>
      </c>
    </row>
    <row r="24" spans="1:24" ht="15.95" customHeight="1" x14ac:dyDescent="0.25">
      <c r="A24" s="219" t="s">
        <v>396</v>
      </c>
      <c r="B24" s="227"/>
      <c r="C24" s="199"/>
      <c r="D24" s="263"/>
      <c r="E24" s="263" t="s">
        <v>397</v>
      </c>
      <c r="F24" s="263"/>
      <c r="G24" s="247"/>
      <c r="H24" s="247"/>
      <c r="I24" s="247"/>
      <c r="J24" s="227"/>
      <c r="K24" s="419"/>
      <c r="L24" s="420"/>
      <c r="M24" s="240">
        <v>62880469</v>
      </c>
      <c r="N24" s="264"/>
      <c r="O24" s="240">
        <v>-62880469</v>
      </c>
      <c r="P24" s="242"/>
      <c r="Q24" s="421"/>
      <c r="R24" s="422"/>
      <c r="U24" s="239" t="s">
        <v>249</v>
      </c>
      <c r="V24" s="239" t="s">
        <v>249</v>
      </c>
      <c r="W24" s="239" t="s">
        <v>249</v>
      </c>
      <c r="X24" s="239" t="s">
        <v>249</v>
      </c>
    </row>
    <row r="25" spans="1:24" ht="15.95" customHeight="1" x14ac:dyDescent="0.25">
      <c r="A25" s="219" t="s">
        <v>398</v>
      </c>
      <c r="B25" s="227"/>
      <c r="C25" s="199"/>
      <c r="D25" s="263"/>
      <c r="E25" s="263" t="s">
        <v>399</v>
      </c>
      <c r="F25" s="263"/>
      <c r="G25" s="247"/>
      <c r="H25" s="194"/>
      <c r="I25" s="247"/>
      <c r="J25" s="227"/>
      <c r="K25" s="419"/>
      <c r="L25" s="420"/>
      <c r="M25" s="240">
        <v>-338219438</v>
      </c>
      <c r="N25" s="264"/>
      <c r="O25" s="240">
        <v>338219438</v>
      </c>
      <c r="P25" s="242"/>
      <c r="Q25" s="421"/>
      <c r="R25" s="422"/>
      <c r="U25" s="239" t="s">
        <v>249</v>
      </c>
      <c r="V25" s="239" t="s">
        <v>249</v>
      </c>
      <c r="W25" s="239" t="s">
        <v>249</v>
      </c>
      <c r="X25" s="239" t="s">
        <v>249</v>
      </c>
    </row>
    <row r="26" spans="1:24" ht="15.95" customHeight="1" x14ac:dyDescent="0.25">
      <c r="A26" s="219" t="s">
        <v>400</v>
      </c>
      <c r="B26" s="227"/>
      <c r="C26" s="199"/>
      <c r="D26" s="263" t="s">
        <v>401</v>
      </c>
      <c r="E26" s="247"/>
      <c r="F26" s="247"/>
      <c r="G26" s="247"/>
      <c r="H26" s="247"/>
      <c r="I26" s="247"/>
      <c r="J26" s="227"/>
      <c r="K26" s="240" t="s">
        <v>249</v>
      </c>
      <c r="L26" s="241"/>
      <c r="M26" s="240" t="s">
        <v>190</v>
      </c>
      <c r="N26" s="264"/>
      <c r="O26" s="425"/>
      <c r="P26" s="435"/>
      <c r="Q26" s="436"/>
      <c r="R26" s="435"/>
      <c r="U26" s="239" t="str">
        <f>IF(COUNTIF(V26:X26,"-")=COUNTA(V26:X26),"-",SUM(V26:X26))</f>
        <v>-</v>
      </c>
      <c r="V26" s="239" t="s">
        <v>249</v>
      </c>
      <c r="W26" s="239" t="s">
        <v>249</v>
      </c>
      <c r="X26" s="239" t="s">
        <v>249</v>
      </c>
    </row>
    <row r="27" spans="1:24" ht="15.95" customHeight="1" x14ac:dyDescent="0.25">
      <c r="A27" s="219" t="s">
        <v>402</v>
      </c>
      <c r="B27" s="227"/>
      <c r="C27" s="199"/>
      <c r="D27" s="263" t="s">
        <v>403</v>
      </c>
      <c r="E27" s="263"/>
      <c r="F27" s="247"/>
      <c r="G27" s="247"/>
      <c r="H27" s="247"/>
      <c r="I27" s="247"/>
      <c r="J27" s="227"/>
      <c r="K27" s="240">
        <v>-703720</v>
      </c>
      <c r="L27" s="241"/>
      <c r="M27" s="240">
        <v>-703720</v>
      </c>
      <c r="N27" s="264"/>
      <c r="O27" s="425"/>
      <c r="P27" s="435"/>
      <c r="Q27" s="436"/>
      <c r="R27" s="435"/>
      <c r="U27" s="239" t="str">
        <f>IF(COUNTIF(V27:X27,"-")=COUNTA(V27:X27),"-",SUM(V27:X27))</f>
        <v>-</v>
      </c>
      <c r="V27" s="239" t="s">
        <v>249</v>
      </c>
      <c r="W27" s="239" t="s">
        <v>249</v>
      </c>
      <c r="X27" s="239" t="s">
        <v>249</v>
      </c>
    </row>
    <row r="28" spans="1:24" ht="15.95" customHeight="1" x14ac:dyDescent="0.25">
      <c r="A28" s="219" t="s">
        <v>404</v>
      </c>
      <c r="B28" s="227"/>
      <c r="C28" s="248"/>
      <c r="D28" s="249" t="s">
        <v>261</v>
      </c>
      <c r="E28" s="249"/>
      <c r="F28" s="249"/>
      <c r="G28" s="265"/>
      <c r="H28" s="265"/>
      <c r="I28" s="265"/>
      <c r="J28" s="250"/>
      <c r="K28" s="251">
        <v>1136078683</v>
      </c>
      <c r="L28" s="252"/>
      <c r="M28" s="251">
        <v>1125521870</v>
      </c>
      <c r="N28" s="266"/>
      <c r="O28" s="251">
        <v>10556813</v>
      </c>
      <c r="P28" s="253"/>
      <c r="Q28" s="433"/>
      <c r="R28" s="434"/>
      <c r="S28" s="267"/>
      <c r="U28" s="239" t="str">
        <f>IF(COUNTIF(V28:X28,"-")=COUNTA(V28:X28),"-",SUM(V28:X28))</f>
        <v>-</v>
      </c>
      <c r="V28" s="239" t="s">
        <v>249</v>
      </c>
      <c r="W28" s="239" t="s">
        <v>249</v>
      </c>
      <c r="X28" s="239" t="s">
        <v>249</v>
      </c>
    </row>
    <row r="29" spans="1:24" ht="15.95" customHeight="1" thickBot="1" x14ac:dyDescent="0.3">
      <c r="A29" s="219" t="s">
        <v>405</v>
      </c>
      <c r="B29" s="227"/>
      <c r="C29" s="268"/>
      <c r="D29" s="269" t="s">
        <v>406</v>
      </c>
      <c r="E29" s="269"/>
      <c r="F29" s="270"/>
      <c r="G29" s="270"/>
      <c r="H29" s="271"/>
      <c r="I29" s="270"/>
      <c r="J29" s="272"/>
      <c r="K29" s="273">
        <v>413210477</v>
      </c>
      <c r="L29" s="274"/>
      <c r="M29" s="273">
        <v>361899542</v>
      </c>
      <c r="N29" s="275"/>
      <c r="O29" s="273">
        <v>51310935</v>
      </c>
      <c r="P29" s="276"/>
      <c r="Q29" s="277" t="e">
        <f>IF(AND(Q20="-",COUNTIF(#REF!,"-")=COUNTA(#REF!)),"-",SUM(Q20,#REF!))</f>
        <v>#REF!</v>
      </c>
      <c r="R29" s="278"/>
      <c r="S29" s="267"/>
      <c r="U29" s="239" t="str">
        <f>IF(COUNTIF(V29:X29,"-")=COUNTA(V29:X29),"-",SUM(V29:X29))</f>
        <v>-</v>
      </c>
      <c r="V29" s="239" t="str">
        <f>IF(AND(V21="-",COUNTIF(V26:V27,"-")=COUNTA(V26:V27),V28="-"),"-",SUM(V21,V26:V27,V28))</f>
        <v>-</v>
      </c>
      <c r="W29" s="239" t="str">
        <f>IF(AND(W20="-",W21="-",COUNTIF(W26:W27,"-")=COUNTA(W26:W27),W28="-"),"-",SUM(W20,W21,W26:W27,W28))</f>
        <v>-</v>
      </c>
      <c r="X29" s="239" t="s">
        <v>249</v>
      </c>
    </row>
    <row r="30" spans="1:24" ht="15.95" customHeight="1" thickBot="1" x14ac:dyDescent="0.3">
      <c r="A30" s="219" t="s">
        <v>407</v>
      </c>
      <c r="B30" s="227"/>
      <c r="C30" s="279" t="s">
        <v>408</v>
      </c>
      <c r="D30" s="280"/>
      <c r="E30" s="280"/>
      <c r="F30" s="280"/>
      <c r="G30" s="281"/>
      <c r="H30" s="281"/>
      <c r="I30" s="281"/>
      <c r="J30" s="282"/>
      <c r="K30" s="283">
        <v>27357026422</v>
      </c>
      <c r="L30" s="284"/>
      <c r="M30" s="283">
        <v>29759552093</v>
      </c>
      <c r="N30" s="285"/>
      <c r="O30" s="283">
        <v>-2402525671</v>
      </c>
      <c r="P30" s="286"/>
      <c r="Q30" s="287" t="e">
        <f>IF(AND(Q15="-",Q29="-"),"-",SUM(Q15,Q29))</f>
        <v>#REF!</v>
      </c>
      <c r="R30" s="288"/>
      <c r="S30" s="267"/>
      <c r="U30" s="239" t="str">
        <f>IF(COUNTIF(V30:X30,"-")=COUNTA(V30:X30),"-",SUM(V30:X30))</f>
        <v>-</v>
      </c>
      <c r="V30" s="239" t="s">
        <v>249</v>
      </c>
      <c r="W30" s="239" t="s">
        <v>249</v>
      </c>
      <c r="X30" s="239" t="s">
        <v>249</v>
      </c>
    </row>
    <row r="31" spans="1:24" ht="6.75" customHeight="1" x14ac:dyDescent="0.25">
      <c r="B31" s="227"/>
      <c r="C31" s="289"/>
      <c r="D31" s="290"/>
      <c r="E31" s="290"/>
      <c r="F31" s="290"/>
      <c r="G31" s="290"/>
      <c r="H31" s="290"/>
      <c r="I31" s="290"/>
      <c r="J31" s="290"/>
      <c r="K31" s="227"/>
      <c r="L31" s="227"/>
      <c r="M31" s="227"/>
      <c r="N31" s="227"/>
      <c r="O31" s="227"/>
      <c r="P31" s="227"/>
      <c r="Q31" s="227"/>
      <c r="R31" s="193"/>
      <c r="S31" s="267"/>
    </row>
    <row r="32" spans="1:24" ht="15.6" customHeight="1" x14ac:dyDescent="0.25">
      <c r="B32" s="227"/>
      <c r="C32" s="291"/>
      <c r="D32" s="292" t="s">
        <v>372</v>
      </c>
      <c r="F32" s="230"/>
      <c r="G32" s="224"/>
      <c r="H32" s="230"/>
      <c r="I32" s="230"/>
      <c r="J32" s="291"/>
      <c r="K32" s="227"/>
      <c r="L32" s="227"/>
      <c r="M32" s="227"/>
      <c r="N32" s="227"/>
      <c r="O32" s="227"/>
      <c r="P32" s="227"/>
      <c r="Q32" s="227"/>
      <c r="R32" s="193"/>
      <c r="S32" s="267"/>
    </row>
  </sheetData>
  <sheetProtection sheet="1" objects="1" scenarios="1"/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topLeftCell="B1" zoomScale="85" zoomScaleNormal="85" zoomScaleSheetLayoutView="100" workbookViewId="0"/>
  </sheetViews>
  <sheetFormatPr defaultColWidth="9" defaultRowHeight="12.75" x14ac:dyDescent="0.25"/>
  <cols>
    <col min="1" max="1" width="9" style="293" hidden="1" customWidth="1"/>
    <col min="2" max="2" width="0.59765625" style="184" customWidth="1"/>
    <col min="3" max="3" width="1.265625" style="294" customWidth="1"/>
    <col min="4" max="12" width="2.1328125" style="294" customWidth="1"/>
    <col min="13" max="13" width="18.3984375" style="294" customWidth="1"/>
    <col min="14" max="14" width="21.59765625" style="294" bestFit="1" customWidth="1"/>
    <col min="15" max="15" width="2.46484375" style="294" customWidth="1"/>
    <col min="16" max="16" width="0.59765625" style="294" customWidth="1"/>
    <col min="17" max="17" width="9" style="184"/>
    <col min="18" max="18" width="0" style="184" hidden="1" customWidth="1"/>
    <col min="19" max="16384" width="9" style="184"/>
  </cols>
  <sheetData>
    <row r="1" spans="1:16" x14ac:dyDescent="0.25">
      <c r="C1" s="294" t="s">
        <v>223</v>
      </c>
    </row>
    <row r="2" spans="1:16" x14ac:dyDescent="0.25">
      <c r="C2" s="294" t="s">
        <v>592</v>
      </c>
    </row>
    <row r="3" spans="1:16" x14ac:dyDescent="0.25">
      <c r="C3" s="294" t="s">
        <v>224</v>
      </c>
    </row>
    <row r="4" spans="1:16" x14ac:dyDescent="0.25">
      <c r="C4" s="294" t="s">
        <v>225</v>
      </c>
    </row>
    <row r="5" spans="1:16" x14ac:dyDescent="0.25">
      <c r="C5" s="294" t="s">
        <v>226</v>
      </c>
    </row>
    <row r="6" spans="1:16" x14ac:dyDescent="0.25">
      <c r="C6" s="294" t="s">
        <v>227</v>
      </c>
    </row>
    <row r="7" spans="1:16" x14ac:dyDescent="0.25">
      <c r="C7" s="294" t="s">
        <v>228</v>
      </c>
    </row>
    <row r="8" spans="1:16" x14ac:dyDescent="0.25">
      <c r="A8" s="180"/>
      <c r="C8" s="295"/>
      <c r="D8" s="295"/>
      <c r="E8" s="295"/>
      <c r="F8" s="295"/>
      <c r="G8" s="295"/>
      <c r="H8" s="295"/>
      <c r="I8" s="295"/>
      <c r="J8" s="182"/>
      <c r="K8" s="182"/>
      <c r="L8" s="182"/>
      <c r="M8" s="182"/>
      <c r="N8" s="182"/>
      <c r="O8" s="182"/>
      <c r="P8" s="184"/>
    </row>
    <row r="9" spans="1:16" ht="22.9" x14ac:dyDescent="0.3">
      <c r="C9" s="437" t="s">
        <v>409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296"/>
    </row>
    <row r="10" spans="1:16" ht="16.149999999999999" x14ac:dyDescent="0.3">
      <c r="C10" s="438" t="s">
        <v>597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296"/>
    </row>
    <row r="11" spans="1:16" ht="16.149999999999999" x14ac:dyDescent="0.3">
      <c r="C11" s="438" t="s">
        <v>598</v>
      </c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296"/>
    </row>
    <row r="12" spans="1:16" ht="16.5" thickBot="1" x14ac:dyDescent="0.35">
      <c r="D12" s="296"/>
      <c r="E12" s="296"/>
      <c r="F12" s="296"/>
      <c r="G12" s="296"/>
      <c r="H12" s="296"/>
      <c r="I12" s="296"/>
      <c r="J12" s="296"/>
      <c r="K12" s="296"/>
      <c r="L12" s="296"/>
      <c r="M12" s="297"/>
      <c r="N12" s="296"/>
      <c r="O12" s="297" t="s">
        <v>230</v>
      </c>
      <c r="P12" s="296"/>
    </row>
    <row r="13" spans="1:16" ht="16.5" thickBot="1" x14ac:dyDescent="0.35">
      <c r="A13" s="293" t="s">
        <v>231</v>
      </c>
      <c r="C13" s="439" t="s">
        <v>233</v>
      </c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1" t="s">
        <v>234</v>
      </c>
      <c r="O13" s="442"/>
      <c r="P13" s="296"/>
    </row>
    <row r="14" spans="1:16" x14ac:dyDescent="0.25">
      <c r="A14" s="293" t="s">
        <v>410</v>
      </c>
      <c r="C14" s="298"/>
      <c r="D14" s="299" t="s">
        <v>411</v>
      </c>
      <c r="E14" s="299"/>
      <c r="F14" s="184"/>
      <c r="G14" s="299"/>
      <c r="H14" s="299"/>
      <c r="I14" s="299"/>
      <c r="J14" s="299"/>
      <c r="K14" s="184"/>
      <c r="L14" s="184"/>
      <c r="M14" s="184"/>
      <c r="N14" s="300">
        <v>2499199610</v>
      </c>
      <c r="O14" s="301"/>
      <c r="P14" s="302"/>
    </row>
    <row r="15" spans="1:16" x14ac:dyDescent="0.25">
      <c r="A15" s="293" t="s">
        <v>412</v>
      </c>
      <c r="C15" s="298"/>
      <c r="D15" s="299"/>
      <c r="E15" s="299" t="s">
        <v>413</v>
      </c>
      <c r="F15" s="299"/>
      <c r="G15" s="299"/>
      <c r="H15" s="299"/>
      <c r="I15" s="299"/>
      <c r="J15" s="299"/>
      <c r="K15" s="184"/>
      <c r="L15" s="184"/>
      <c r="M15" s="184"/>
      <c r="N15" s="300">
        <v>1968996108</v>
      </c>
      <c r="O15" s="303"/>
      <c r="P15" s="302"/>
    </row>
    <row r="16" spans="1:16" x14ac:dyDescent="0.25">
      <c r="A16" s="293" t="s">
        <v>414</v>
      </c>
      <c r="C16" s="298"/>
      <c r="D16" s="299"/>
      <c r="E16" s="299"/>
      <c r="F16" s="299" t="s">
        <v>415</v>
      </c>
      <c r="G16" s="299"/>
      <c r="H16" s="299"/>
      <c r="I16" s="299"/>
      <c r="J16" s="299"/>
      <c r="K16" s="184"/>
      <c r="L16" s="184"/>
      <c r="M16" s="184"/>
      <c r="N16" s="300">
        <v>538788654</v>
      </c>
      <c r="O16" s="303"/>
      <c r="P16" s="302"/>
    </row>
    <row r="17" spans="1:16" x14ac:dyDescent="0.25">
      <c r="A17" s="293" t="s">
        <v>416</v>
      </c>
      <c r="C17" s="298"/>
      <c r="D17" s="299"/>
      <c r="E17" s="299"/>
      <c r="F17" s="299"/>
      <c r="G17" s="299" t="s">
        <v>417</v>
      </c>
      <c r="H17" s="299"/>
      <c r="I17" s="299"/>
      <c r="J17" s="299"/>
      <c r="K17" s="184"/>
      <c r="L17" s="184"/>
      <c r="M17" s="184"/>
      <c r="N17" s="300">
        <v>466477689</v>
      </c>
      <c r="O17" s="303"/>
      <c r="P17" s="302"/>
    </row>
    <row r="18" spans="1:16" x14ac:dyDescent="0.25">
      <c r="A18" s="293" t="s">
        <v>418</v>
      </c>
      <c r="C18" s="298"/>
      <c r="D18" s="299"/>
      <c r="E18" s="299"/>
      <c r="F18" s="299"/>
      <c r="G18" s="299" t="s">
        <v>419</v>
      </c>
      <c r="H18" s="299"/>
      <c r="I18" s="299"/>
      <c r="J18" s="299"/>
      <c r="K18" s="184"/>
      <c r="L18" s="184"/>
      <c r="M18" s="184"/>
      <c r="N18" s="300">
        <v>37672323</v>
      </c>
      <c r="O18" s="303"/>
      <c r="P18" s="302"/>
    </row>
    <row r="19" spans="1:16" x14ac:dyDescent="0.25">
      <c r="A19" s="293" t="s">
        <v>420</v>
      </c>
      <c r="C19" s="298"/>
      <c r="D19" s="299"/>
      <c r="E19" s="299"/>
      <c r="F19" s="299"/>
      <c r="G19" s="299" t="s">
        <v>421</v>
      </c>
      <c r="H19" s="299"/>
      <c r="I19" s="299"/>
      <c r="J19" s="299"/>
      <c r="K19" s="184"/>
      <c r="L19" s="184"/>
      <c r="M19" s="184"/>
      <c r="N19" s="300">
        <v>-596005</v>
      </c>
      <c r="O19" s="303"/>
      <c r="P19" s="302"/>
    </row>
    <row r="20" spans="1:16" x14ac:dyDescent="0.25">
      <c r="A20" s="293" t="s">
        <v>422</v>
      </c>
      <c r="C20" s="298"/>
      <c r="D20" s="299"/>
      <c r="E20" s="299"/>
      <c r="F20" s="299"/>
      <c r="G20" s="299" t="s">
        <v>261</v>
      </c>
      <c r="H20" s="299"/>
      <c r="I20" s="299"/>
      <c r="J20" s="299"/>
      <c r="K20" s="184"/>
      <c r="L20" s="184"/>
      <c r="M20" s="184"/>
      <c r="N20" s="300">
        <v>35234647</v>
      </c>
      <c r="O20" s="303"/>
      <c r="P20" s="302"/>
    </row>
    <row r="21" spans="1:16" x14ac:dyDescent="0.25">
      <c r="A21" s="293" t="s">
        <v>423</v>
      </c>
      <c r="C21" s="298"/>
      <c r="D21" s="299"/>
      <c r="E21" s="299"/>
      <c r="F21" s="299" t="s">
        <v>424</v>
      </c>
      <c r="G21" s="299"/>
      <c r="H21" s="299"/>
      <c r="I21" s="299"/>
      <c r="J21" s="299"/>
      <c r="K21" s="184"/>
      <c r="L21" s="184"/>
      <c r="M21" s="184"/>
      <c r="N21" s="300">
        <v>1412001463</v>
      </c>
      <c r="O21" s="303"/>
      <c r="P21" s="302"/>
    </row>
    <row r="22" spans="1:16" x14ac:dyDescent="0.25">
      <c r="A22" s="293" t="s">
        <v>425</v>
      </c>
      <c r="C22" s="298"/>
      <c r="D22" s="299"/>
      <c r="E22" s="299"/>
      <c r="F22" s="299"/>
      <c r="G22" s="299" t="s">
        <v>426</v>
      </c>
      <c r="H22" s="299"/>
      <c r="I22" s="299"/>
      <c r="J22" s="299"/>
      <c r="K22" s="184"/>
      <c r="L22" s="184"/>
      <c r="M22" s="184"/>
      <c r="N22" s="300">
        <v>524994207</v>
      </c>
      <c r="O22" s="303"/>
      <c r="P22" s="302"/>
    </row>
    <row r="23" spans="1:16" x14ac:dyDescent="0.25">
      <c r="A23" s="293" t="s">
        <v>427</v>
      </c>
      <c r="C23" s="298"/>
      <c r="D23" s="299"/>
      <c r="E23" s="299"/>
      <c r="F23" s="299"/>
      <c r="G23" s="299" t="s">
        <v>428</v>
      </c>
      <c r="H23" s="299"/>
      <c r="I23" s="299"/>
      <c r="J23" s="299"/>
      <c r="K23" s="184"/>
      <c r="L23" s="184"/>
      <c r="M23" s="184"/>
      <c r="N23" s="300">
        <v>25269987</v>
      </c>
      <c r="O23" s="303"/>
      <c r="P23" s="302"/>
    </row>
    <row r="24" spans="1:16" x14ac:dyDescent="0.25">
      <c r="A24" s="293" t="s">
        <v>429</v>
      </c>
      <c r="C24" s="298"/>
      <c r="D24" s="299"/>
      <c r="E24" s="299"/>
      <c r="F24" s="299"/>
      <c r="G24" s="299" t="s">
        <v>430</v>
      </c>
      <c r="H24" s="299"/>
      <c r="I24" s="299"/>
      <c r="J24" s="299"/>
      <c r="K24" s="184"/>
      <c r="L24" s="184"/>
      <c r="M24" s="184"/>
      <c r="N24" s="300">
        <v>861737269</v>
      </c>
      <c r="O24" s="303"/>
      <c r="P24" s="302"/>
    </row>
    <row r="25" spans="1:16" x14ac:dyDescent="0.25">
      <c r="A25" s="293" t="s">
        <v>431</v>
      </c>
      <c r="C25" s="298"/>
      <c r="D25" s="299"/>
      <c r="E25" s="299"/>
      <c r="F25" s="299"/>
      <c r="G25" s="299" t="s">
        <v>261</v>
      </c>
      <c r="H25" s="299"/>
      <c r="I25" s="299"/>
      <c r="J25" s="299"/>
      <c r="K25" s="184"/>
      <c r="L25" s="184"/>
      <c r="M25" s="184"/>
      <c r="N25" s="300" t="s">
        <v>599</v>
      </c>
      <c r="O25" s="303"/>
      <c r="P25" s="302"/>
    </row>
    <row r="26" spans="1:16" x14ac:dyDescent="0.25">
      <c r="A26" s="293" t="s">
        <v>432</v>
      </c>
      <c r="C26" s="298"/>
      <c r="D26" s="299"/>
      <c r="E26" s="299"/>
      <c r="F26" s="299" t="s">
        <v>433</v>
      </c>
      <c r="G26" s="299"/>
      <c r="H26" s="299"/>
      <c r="I26" s="299"/>
      <c r="J26" s="299"/>
      <c r="K26" s="184"/>
      <c r="L26" s="184"/>
      <c r="M26" s="184"/>
      <c r="N26" s="300">
        <v>18205991</v>
      </c>
      <c r="O26" s="303"/>
      <c r="P26" s="302"/>
    </row>
    <row r="27" spans="1:16" x14ac:dyDescent="0.25">
      <c r="A27" s="293" t="s">
        <v>434</v>
      </c>
      <c r="C27" s="298"/>
      <c r="D27" s="299"/>
      <c r="E27" s="299"/>
      <c r="F27" s="184"/>
      <c r="G27" s="184" t="s">
        <v>435</v>
      </c>
      <c r="H27" s="184"/>
      <c r="I27" s="299"/>
      <c r="J27" s="299"/>
      <c r="K27" s="184"/>
      <c r="L27" s="184"/>
      <c r="M27" s="184"/>
      <c r="N27" s="300">
        <v>14396504</v>
      </c>
      <c r="O27" s="303"/>
      <c r="P27" s="302"/>
    </row>
    <row r="28" spans="1:16" x14ac:dyDescent="0.25">
      <c r="A28" s="293" t="s">
        <v>436</v>
      </c>
      <c r="C28" s="298"/>
      <c r="D28" s="299"/>
      <c r="E28" s="299"/>
      <c r="F28" s="184"/>
      <c r="G28" s="299" t="s">
        <v>437</v>
      </c>
      <c r="H28" s="299"/>
      <c r="I28" s="299"/>
      <c r="J28" s="299"/>
      <c r="K28" s="184"/>
      <c r="L28" s="184"/>
      <c r="M28" s="184"/>
      <c r="N28" s="300" t="s">
        <v>599</v>
      </c>
      <c r="O28" s="303"/>
      <c r="P28" s="302"/>
    </row>
    <row r="29" spans="1:16" x14ac:dyDescent="0.25">
      <c r="A29" s="293" t="s">
        <v>438</v>
      </c>
      <c r="C29" s="298"/>
      <c r="D29" s="299"/>
      <c r="E29" s="299"/>
      <c r="F29" s="184"/>
      <c r="G29" s="299" t="s">
        <v>261</v>
      </c>
      <c r="H29" s="299"/>
      <c r="I29" s="299"/>
      <c r="J29" s="299"/>
      <c r="K29" s="184"/>
      <c r="L29" s="184"/>
      <c r="M29" s="184"/>
      <c r="N29" s="300">
        <v>3809487</v>
      </c>
      <c r="O29" s="303"/>
      <c r="P29" s="302"/>
    </row>
    <row r="30" spans="1:16" x14ac:dyDescent="0.25">
      <c r="A30" s="293" t="s">
        <v>439</v>
      </c>
      <c r="C30" s="298"/>
      <c r="D30" s="299"/>
      <c r="E30" s="184" t="s">
        <v>440</v>
      </c>
      <c r="F30" s="184"/>
      <c r="G30" s="299"/>
      <c r="H30" s="299"/>
      <c r="I30" s="299"/>
      <c r="J30" s="299"/>
      <c r="K30" s="184"/>
      <c r="L30" s="184"/>
      <c r="M30" s="184"/>
      <c r="N30" s="300">
        <v>530203502</v>
      </c>
      <c r="O30" s="303"/>
      <c r="P30" s="302"/>
    </row>
    <row r="31" spans="1:16" x14ac:dyDescent="0.25">
      <c r="A31" s="293" t="s">
        <v>441</v>
      </c>
      <c r="C31" s="298"/>
      <c r="D31" s="299"/>
      <c r="E31" s="299"/>
      <c r="F31" s="299" t="s">
        <v>442</v>
      </c>
      <c r="G31" s="299"/>
      <c r="H31" s="299"/>
      <c r="I31" s="299"/>
      <c r="J31" s="299"/>
      <c r="K31" s="184"/>
      <c r="L31" s="184"/>
      <c r="M31" s="184"/>
      <c r="N31" s="300">
        <v>362832839</v>
      </c>
      <c r="O31" s="303"/>
      <c r="P31" s="302"/>
    </row>
    <row r="32" spans="1:16" x14ac:dyDescent="0.25">
      <c r="A32" s="293" t="s">
        <v>443</v>
      </c>
      <c r="C32" s="298"/>
      <c r="D32" s="299"/>
      <c r="E32" s="299"/>
      <c r="F32" s="299" t="s">
        <v>444</v>
      </c>
      <c r="G32" s="299"/>
      <c r="H32" s="299"/>
      <c r="I32" s="299"/>
      <c r="J32" s="299"/>
      <c r="K32" s="184"/>
      <c r="L32" s="184"/>
      <c r="M32" s="184"/>
      <c r="N32" s="300">
        <v>119793444</v>
      </c>
      <c r="O32" s="303"/>
      <c r="P32" s="302"/>
    </row>
    <row r="33" spans="1:16" x14ac:dyDescent="0.25">
      <c r="A33" s="293" t="s">
        <v>445</v>
      </c>
      <c r="C33" s="298"/>
      <c r="D33" s="299"/>
      <c r="E33" s="299"/>
      <c r="F33" s="299" t="s">
        <v>446</v>
      </c>
      <c r="G33" s="299"/>
      <c r="H33" s="299"/>
      <c r="I33" s="299"/>
      <c r="J33" s="299"/>
      <c r="K33" s="184"/>
      <c r="L33" s="184"/>
      <c r="M33" s="184"/>
      <c r="N33" s="300">
        <v>40878015</v>
      </c>
      <c r="O33" s="303"/>
      <c r="P33" s="302"/>
    </row>
    <row r="34" spans="1:16" x14ac:dyDescent="0.25">
      <c r="A34" s="293" t="s">
        <v>447</v>
      </c>
      <c r="C34" s="298"/>
      <c r="D34" s="299"/>
      <c r="E34" s="299"/>
      <c r="F34" s="299" t="s">
        <v>261</v>
      </c>
      <c r="G34" s="299"/>
      <c r="H34" s="299"/>
      <c r="I34" s="299"/>
      <c r="J34" s="299"/>
      <c r="K34" s="184"/>
      <c r="L34" s="184"/>
      <c r="M34" s="184"/>
      <c r="N34" s="300">
        <v>6699204</v>
      </c>
      <c r="O34" s="303"/>
      <c r="P34" s="302"/>
    </row>
    <row r="35" spans="1:16" x14ac:dyDescent="0.25">
      <c r="A35" s="293" t="s">
        <v>448</v>
      </c>
      <c r="C35" s="298"/>
      <c r="D35" s="299" t="s">
        <v>449</v>
      </c>
      <c r="E35" s="299"/>
      <c r="F35" s="299"/>
      <c r="G35" s="299"/>
      <c r="H35" s="299"/>
      <c r="I35" s="299"/>
      <c r="J35" s="299"/>
      <c r="K35" s="184"/>
      <c r="L35" s="184"/>
      <c r="M35" s="184"/>
      <c r="N35" s="300">
        <v>235166350</v>
      </c>
      <c r="O35" s="303"/>
      <c r="P35" s="302"/>
    </row>
    <row r="36" spans="1:16" x14ac:dyDescent="0.25">
      <c r="A36" s="293" t="s">
        <v>450</v>
      </c>
      <c r="C36" s="298"/>
      <c r="D36" s="299"/>
      <c r="E36" s="299" t="s">
        <v>451</v>
      </c>
      <c r="F36" s="299"/>
      <c r="G36" s="299"/>
      <c r="H36" s="299"/>
      <c r="I36" s="299"/>
      <c r="J36" s="299"/>
      <c r="K36" s="304"/>
      <c r="L36" s="304"/>
      <c r="M36" s="304"/>
      <c r="N36" s="300">
        <v>67893747</v>
      </c>
      <c r="O36" s="303"/>
      <c r="P36" s="302"/>
    </row>
    <row r="37" spans="1:16" x14ac:dyDescent="0.25">
      <c r="A37" s="293" t="s">
        <v>452</v>
      </c>
      <c r="C37" s="298"/>
      <c r="D37" s="299"/>
      <c r="E37" s="299" t="s">
        <v>261</v>
      </c>
      <c r="F37" s="299"/>
      <c r="G37" s="184"/>
      <c r="H37" s="299"/>
      <c r="I37" s="299"/>
      <c r="J37" s="299"/>
      <c r="K37" s="304"/>
      <c r="L37" s="304"/>
      <c r="M37" s="304"/>
      <c r="N37" s="300">
        <v>167272603</v>
      </c>
      <c r="O37" s="303"/>
      <c r="P37" s="302"/>
    </row>
    <row r="38" spans="1:16" x14ac:dyDescent="0.25">
      <c r="A38" s="293" t="s">
        <v>453</v>
      </c>
      <c r="C38" s="305" t="s">
        <v>454</v>
      </c>
      <c r="D38" s="306"/>
      <c r="E38" s="306"/>
      <c r="F38" s="306"/>
      <c r="G38" s="306"/>
      <c r="H38" s="306"/>
      <c r="I38" s="306"/>
      <c r="J38" s="306"/>
      <c r="K38" s="307"/>
      <c r="L38" s="307"/>
      <c r="M38" s="307"/>
      <c r="N38" s="308">
        <v>-2264033260</v>
      </c>
      <c r="O38" s="309"/>
      <c r="P38" s="302"/>
    </row>
    <row r="39" spans="1:16" x14ac:dyDescent="0.25">
      <c r="A39" s="293" t="s">
        <v>455</v>
      </c>
      <c r="C39" s="298"/>
      <c r="D39" s="299" t="s">
        <v>456</v>
      </c>
      <c r="E39" s="299"/>
      <c r="F39" s="184"/>
      <c r="G39" s="299"/>
      <c r="H39" s="299"/>
      <c r="I39" s="299"/>
      <c r="J39" s="299"/>
      <c r="K39" s="184"/>
      <c r="L39" s="184"/>
      <c r="M39" s="184"/>
      <c r="N39" s="300">
        <v>721196443</v>
      </c>
      <c r="O39" s="301"/>
      <c r="P39" s="302"/>
    </row>
    <row r="40" spans="1:16" x14ac:dyDescent="0.25">
      <c r="A40" s="293" t="s">
        <v>457</v>
      </c>
      <c r="C40" s="298"/>
      <c r="D40" s="299"/>
      <c r="E40" s="184" t="s">
        <v>458</v>
      </c>
      <c r="F40" s="184"/>
      <c r="G40" s="299"/>
      <c r="H40" s="299"/>
      <c r="I40" s="299"/>
      <c r="J40" s="299"/>
      <c r="K40" s="184"/>
      <c r="L40" s="184"/>
      <c r="M40" s="184"/>
      <c r="N40" s="300" t="s">
        <v>599</v>
      </c>
      <c r="O40" s="303"/>
      <c r="P40" s="302"/>
    </row>
    <row r="41" spans="1:16" x14ac:dyDescent="0.25">
      <c r="A41" s="293" t="s">
        <v>459</v>
      </c>
      <c r="C41" s="298"/>
      <c r="D41" s="299"/>
      <c r="E41" s="184" t="s">
        <v>460</v>
      </c>
      <c r="F41" s="184"/>
      <c r="G41" s="299"/>
      <c r="H41" s="299"/>
      <c r="I41" s="299"/>
      <c r="J41" s="299"/>
      <c r="K41" s="184"/>
      <c r="L41" s="184"/>
      <c r="M41" s="184"/>
      <c r="N41" s="300">
        <v>721196443</v>
      </c>
      <c r="O41" s="303"/>
      <c r="P41" s="302"/>
    </row>
    <row r="42" spans="1:16" x14ac:dyDescent="0.25">
      <c r="A42" s="293" t="s">
        <v>461</v>
      </c>
      <c r="C42" s="298"/>
      <c r="D42" s="299"/>
      <c r="E42" s="184" t="s">
        <v>462</v>
      </c>
      <c r="F42" s="184"/>
      <c r="G42" s="299"/>
      <c r="H42" s="184"/>
      <c r="I42" s="299"/>
      <c r="J42" s="299"/>
      <c r="K42" s="184"/>
      <c r="L42" s="184"/>
      <c r="M42" s="184"/>
      <c r="N42" s="300" t="s">
        <v>599</v>
      </c>
      <c r="O42" s="303"/>
      <c r="P42" s="302"/>
    </row>
    <row r="43" spans="1:16" x14ac:dyDescent="0.25">
      <c r="A43" s="293" t="s">
        <v>463</v>
      </c>
      <c r="C43" s="298"/>
      <c r="D43" s="299"/>
      <c r="E43" s="299" t="s">
        <v>464</v>
      </c>
      <c r="F43" s="299"/>
      <c r="G43" s="299"/>
      <c r="H43" s="299"/>
      <c r="I43" s="299"/>
      <c r="J43" s="299"/>
      <c r="K43" s="184"/>
      <c r="L43" s="184"/>
      <c r="M43" s="184"/>
      <c r="N43" s="300" t="s">
        <v>599</v>
      </c>
      <c r="O43" s="303"/>
      <c r="P43" s="302"/>
    </row>
    <row r="44" spans="1:16" x14ac:dyDescent="0.25">
      <c r="A44" s="293" t="s">
        <v>465</v>
      </c>
      <c r="C44" s="298"/>
      <c r="D44" s="299"/>
      <c r="E44" s="299" t="s">
        <v>261</v>
      </c>
      <c r="F44" s="299"/>
      <c r="G44" s="299"/>
      <c r="H44" s="299"/>
      <c r="I44" s="299"/>
      <c r="J44" s="299"/>
      <c r="K44" s="184"/>
      <c r="L44" s="184"/>
      <c r="M44" s="184"/>
      <c r="N44" s="300" t="s">
        <v>599</v>
      </c>
      <c r="O44" s="303"/>
      <c r="P44" s="302"/>
    </row>
    <row r="45" spans="1:16" x14ac:dyDescent="0.25">
      <c r="A45" s="293" t="s">
        <v>466</v>
      </c>
      <c r="C45" s="298"/>
      <c r="D45" s="299" t="s">
        <v>467</v>
      </c>
      <c r="E45" s="299"/>
      <c r="F45" s="299"/>
      <c r="G45" s="299"/>
      <c r="H45" s="299"/>
      <c r="I45" s="299"/>
      <c r="J45" s="299"/>
      <c r="K45" s="304"/>
      <c r="L45" s="304"/>
      <c r="M45" s="304"/>
      <c r="N45" s="300">
        <v>1200041</v>
      </c>
      <c r="O45" s="301"/>
      <c r="P45" s="302"/>
    </row>
    <row r="46" spans="1:16" x14ac:dyDescent="0.25">
      <c r="A46" s="293" t="s">
        <v>468</v>
      </c>
      <c r="C46" s="298"/>
      <c r="D46" s="299"/>
      <c r="E46" s="299" t="s">
        <v>469</v>
      </c>
      <c r="F46" s="299"/>
      <c r="G46" s="299"/>
      <c r="H46" s="299"/>
      <c r="I46" s="299"/>
      <c r="J46" s="299"/>
      <c r="K46" s="304"/>
      <c r="L46" s="304"/>
      <c r="M46" s="304"/>
      <c r="N46" s="300">
        <v>295770</v>
      </c>
      <c r="O46" s="303"/>
      <c r="P46" s="302"/>
    </row>
    <row r="47" spans="1:16" ht="13.15" thickBot="1" x14ac:dyDescent="0.3">
      <c r="A47" s="293" t="s">
        <v>470</v>
      </c>
      <c r="C47" s="298"/>
      <c r="D47" s="299"/>
      <c r="E47" s="299" t="s">
        <v>261</v>
      </c>
      <c r="F47" s="299"/>
      <c r="G47" s="299"/>
      <c r="H47" s="299"/>
      <c r="I47" s="299"/>
      <c r="J47" s="299"/>
      <c r="K47" s="304"/>
      <c r="L47" s="304"/>
      <c r="M47" s="304"/>
      <c r="N47" s="300">
        <v>904271</v>
      </c>
      <c r="O47" s="303"/>
      <c r="P47" s="302"/>
    </row>
    <row r="48" spans="1:16" ht="13.15" thickBot="1" x14ac:dyDescent="0.3">
      <c r="A48" s="293" t="s">
        <v>471</v>
      </c>
      <c r="C48" s="310" t="s">
        <v>472</v>
      </c>
      <c r="D48" s="311"/>
      <c r="E48" s="311"/>
      <c r="F48" s="311"/>
      <c r="G48" s="311"/>
      <c r="H48" s="311"/>
      <c r="I48" s="311"/>
      <c r="J48" s="311"/>
      <c r="K48" s="312"/>
      <c r="L48" s="312"/>
      <c r="M48" s="312"/>
      <c r="N48" s="313">
        <v>-2984029662</v>
      </c>
      <c r="O48" s="314"/>
      <c r="P48" s="302"/>
    </row>
    <row r="49" spans="1:12" s="183" customFormat="1" ht="3.75" customHeight="1" x14ac:dyDescent="0.25">
      <c r="A49" s="315"/>
      <c r="C49" s="316"/>
      <c r="D49" s="316"/>
      <c r="E49" s="317"/>
      <c r="F49" s="317"/>
      <c r="G49" s="317"/>
      <c r="H49" s="317"/>
      <c r="I49" s="317"/>
      <c r="J49" s="318"/>
      <c r="K49" s="318"/>
      <c r="L49" s="318"/>
    </row>
    <row r="50" spans="1:12" s="183" customFormat="1" ht="15.6" customHeight="1" x14ac:dyDescent="0.25">
      <c r="A50" s="315"/>
      <c r="C50" s="319"/>
      <c r="D50" s="319" t="s">
        <v>372</v>
      </c>
      <c r="E50" s="320"/>
      <c r="F50" s="320"/>
      <c r="G50" s="320"/>
      <c r="H50" s="320"/>
      <c r="I50" s="320"/>
      <c r="J50" s="321"/>
      <c r="K50" s="321"/>
      <c r="L50" s="321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9"/>
  <sheetViews>
    <sheetView topLeftCell="B1" zoomScale="85" zoomScaleNormal="85" workbookViewId="0"/>
  </sheetViews>
  <sheetFormatPr defaultColWidth="9" defaultRowHeight="12.75" x14ac:dyDescent="0.25"/>
  <cols>
    <col min="1" max="1" width="9" style="180" hidden="1" customWidth="1"/>
    <col min="2" max="2" width="0.73046875" style="182" customWidth="1"/>
    <col min="3" max="11" width="2.1328125" style="182" customWidth="1"/>
    <col min="12" max="12" width="13.265625" style="182" customWidth="1"/>
    <col min="13" max="13" width="21.59765625" style="182" bestFit="1" customWidth="1"/>
    <col min="14" max="14" width="3" style="182" customWidth="1"/>
    <col min="15" max="15" width="0.73046875" style="184" customWidth="1"/>
    <col min="16" max="16" width="9" style="184"/>
    <col min="17" max="17" width="0" style="184" hidden="1" customWidth="1"/>
    <col min="18" max="16384" width="9" style="184"/>
  </cols>
  <sheetData>
    <row r="1" spans="1:16" x14ac:dyDescent="0.25">
      <c r="C1" s="182" t="s">
        <v>223</v>
      </c>
    </row>
    <row r="2" spans="1:16" x14ac:dyDescent="0.25">
      <c r="C2" s="182" t="s">
        <v>592</v>
      </c>
    </row>
    <row r="3" spans="1:16" x14ac:dyDescent="0.25">
      <c r="C3" s="182" t="s">
        <v>224</v>
      </c>
    </row>
    <row r="4" spans="1:16" x14ac:dyDescent="0.25">
      <c r="C4" s="182" t="s">
        <v>225</v>
      </c>
    </row>
    <row r="5" spans="1:16" x14ac:dyDescent="0.25">
      <c r="C5" s="182" t="s">
        <v>226</v>
      </c>
    </row>
    <row r="6" spans="1:16" x14ac:dyDescent="0.25">
      <c r="C6" s="182" t="s">
        <v>227</v>
      </c>
    </row>
    <row r="7" spans="1:16" x14ac:dyDescent="0.25">
      <c r="C7" s="182" t="s">
        <v>228</v>
      </c>
    </row>
    <row r="8" spans="1:16" x14ac:dyDescent="0.25">
      <c r="B8" s="322"/>
      <c r="C8" s="322"/>
      <c r="D8" s="295"/>
      <c r="E8" s="295"/>
      <c r="F8" s="295"/>
      <c r="G8" s="295"/>
      <c r="H8" s="295"/>
    </row>
    <row r="9" spans="1:16" ht="22.9" x14ac:dyDescent="0.25">
      <c r="B9" s="323"/>
      <c r="C9" s="452" t="s">
        <v>473</v>
      </c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</row>
    <row r="10" spans="1:16" ht="14.25" x14ac:dyDescent="0.25">
      <c r="A10" s="324"/>
      <c r="B10" s="325"/>
      <c r="C10" s="453" t="s">
        <v>597</v>
      </c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</row>
    <row r="11" spans="1:16" ht="14.25" x14ac:dyDescent="0.25">
      <c r="A11" s="324"/>
      <c r="B11" s="325"/>
      <c r="C11" s="453" t="s">
        <v>598</v>
      </c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</row>
    <row r="12" spans="1:16" ht="13.15" thickBot="1" x14ac:dyDescent="0.3">
      <c r="A12" s="324"/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7" t="s">
        <v>230</v>
      </c>
    </row>
    <row r="13" spans="1:16" x14ac:dyDescent="0.25">
      <c r="A13" s="324"/>
      <c r="B13" s="325"/>
      <c r="C13" s="454" t="s">
        <v>233</v>
      </c>
      <c r="D13" s="455"/>
      <c r="E13" s="455"/>
      <c r="F13" s="455"/>
      <c r="G13" s="455"/>
      <c r="H13" s="455"/>
      <c r="I13" s="455"/>
      <c r="J13" s="456"/>
      <c r="K13" s="456"/>
      <c r="L13" s="457"/>
      <c r="M13" s="461" t="s">
        <v>234</v>
      </c>
      <c r="N13" s="462"/>
    </row>
    <row r="14" spans="1:16" ht="13.15" thickBot="1" x14ac:dyDescent="0.3">
      <c r="A14" s="324" t="s">
        <v>231</v>
      </c>
      <c r="B14" s="325"/>
      <c r="C14" s="458"/>
      <c r="D14" s="459"/>
      <c r="E14" s="459"/>
      <c r="F14" s="459"/>
      <c r="G14" s="459"/>
      <c r="H14" s="459"/>
      <c r="I14" s="459"/>
      <c r="J14" s="459"/>
      <c r="K14" s="459"/>
      <c r="L14" s="460"/>
      <c r="M14" s="463"/>
      <c r="N14" s="464"/>
    </row>
    <row r="15" spans="1:16" x14ac:dyDescent="0.25">
      <c r="A15" s="328"/>
      <c r="B15" s="329"/>
      <c r="C15" s="330" t="s">
        <v>474</v>
      </c>
      <c r="D15" s="331"/>
      <c r="E15" s="331"/>
      <c r="F15" s="332"/>
      <c r="G15" s="332"/>
      <c r="H15" s="382"/>
      <c r="I15" s="332"/>
      <c r="J15" s="382"/>
      <c r="K15" s="382"/>
      <c r="L15" s="383"/>
      <c r="M15" s="333"/>
      <c r="N15" s="334"/>
      <c r="P15" s="335"/>
    </row>
    <row r="16" spans="1:16" x14ac:dyDescent="0.25">
      <c r="A16" s="180" t="s">
        <v>475</v>
      </c>
      <c r="C16" s="336"/>
      <c r="D16" s="337" t="s">
        <v>476</v>
      </c>
      <c r="E16" s="337"/>
      <c r="F16" s="338"/>
      <c r="G16" s="338"/>
      <c r="H16" s="326"/>
      <c r="I16" s="338"/>
      <c r="J16" s="326"/>
      <c r="K16" s="326"/>
      <c r="L16" s="339"/>
      <c r="M16" s="340">
        <v>1600386023</v>
      </c>
      <c r="N16" s="341"/>
      <c r="P16" s="335"/>
    </row>
    <row r="17" spans="1:16" x14ac:dyDescent="0.25">
      <c r="A17" s="180" t="s">
        <v>477</v>
      </c>
      <c r="C17" s="336"/>
      <c r="D17" s="337"/>
      <c r="E17" s="337" t="s">
        <v>478</v>
      </c>
      <c r="F17" s="338"/>
      <c r="G17" s="338"/>
      <c r="H17" s="338"/>
      <c r="I17" s="338"/>
      <c r="J17" s="326"/>
      <c r="K17" s="326"/>
      <c r="L17" s="339"/>
      <c r="M17" s="340">
        <v>1070182521</v>
      </c>
      <c r="N17" s="341"/>
      <c r="P17" s="335"/>
    </row>
    <row r="18" spans="1:16" x14ac:dyDescent="0.25">
      <c r="A18" s="180" t="s">
        <v>479</v>
      </c>
      <c r="C18" s="336"/>
      <c r="D18" s="337"/>
      <c r="E18" s="337"/>
      <c r="F18" s="338" t="s">
        <v>480</v>
      </c>
      <c r="G18" s="338"/>
      <c r="H18" s="338"/>
      <c r="I18" s="338"/>
      <c r="J18" s="326"/>
      <c r="K18" s="326"/>
      <c r="L18" s="339"/>
      <c r="M18" s="340">
        <v>501712336</v>
      </c>
      <c r="N18" s="341"/>
      <c r="P18" s="335"/>
    </row>
    <row r="19" spans="1:16" x14ac:dyDescent="0.25">
      <c r="A19" s="180" t="s">
        <v>481</v>
      </c>
      <c r="C19" s="336"/>
      <c r="D19" s="337"/>
      <c r="E19" s="337"/>
      <c r="F19" s="338" t="s">
        <v>482</v>
      </c>
      <c r="G19" s="338"/>
      <c r="H19" s="338"/>
      <c r="I19" s="338"/>
      <c r="J19" s="326"/>
      <c r="K19" s="326"/>
      <c r="L19" s="339"/>
      <c r="M19" s="340">
        <v>550266296</v>
      </c>
      <c r="N19" s="341"/>
      <c r="P19" s="335"/>
    </row>
    <row r="20" spans="1:16" x14ac:dyDescent="0.25">
      <c r="A20" s="180" t="s">
        <v>483</v>
      </c>
      <c r="C20" s="342"/>
      <c r="D20" s="326"/>
      <c r="E20" s="326"/>
      <c r="F20" s="326" t="s">
        <v>484</v>
      </c>
      <c r="G20" s="326"/>
      <c r="H20" s="326"/>
      <c r="I20" s="326"/>
      <c r="J20" s="326"/>
      <c r="K20" s="326"/>
      <c r="L20" s="339"/>
      <c r="M20" s="340">
        <v>14396504</v>
      </c>
      <c r="N20" s="341"/>
      <c r="P20" s="335"/>
    </row>
    <row r="21" spans="1:16" x14ac:dyDescent="0.25">
      <c r="A21" s="180" t="s">
        <v>485</v>
      </c>
      <c r="C21" s="343"/>
      <c r="D21" s="344"/>
      <c r="E21" s="326"/>
      <c r="F21" s="344" t="s">
        <v>486</v>
      </c>
      <c r="G21" s="344"/>
      <c r="H21" s="344"/>
      <c r="I21" s="344"/>
      <c r="J21" s="326"/>
      <c r="K21" s="326"/>
      <c r="L21" s="339"/>
      <c r="M21" s="340">
        <v>3807385</v>
      </c>
      <c r="N21" s="341"/>
      <c r="P21" s="335"/>
    </row>
    <row r="22" spans="1:16" x14ac:dyDescent="0.25">
      <c r="A22" s="180" t="s">
        <v>487</v>
      </c>
      <c r="C22" s="342"/>
      <c r="D22" s="344"/>
      <c r="E22" s="326" t="s">
        <v>488</v>
      </c>
      <c r="F22" s="344"/>
      <c r="G22" s="344"/>
      <c r="H22" s="344"/>
      <c r="I22" s="344"/>
      <c r="J22" s="326"/>
      <c r="K22" s="326"/>
      <c r="L22" s="339"/>
      <c r="M22" s="340">
        <v>530203502</v>
      </c>
      <c r="N22" s="341"/>
      <c r="P22" s="335"/>
    </row>
    <row r="23" spans="1:16" x14ac:dyDescent="0.25">
      <c r="A23" s="180" t="s">
        <v>489</v>
      </c>
      <c r="C23" s="342"/>
      <c r="D23" s="344"/>
      <c r="E23" s="344"/>
      <c r="F23" s="326" t="s">
        <v>490</v>
      </c>
      <c r="G23" s="344"/>
      <c r="H23" s="344"/>
      <c r="I23" s="344"/>
      <c r="J23" s="326"/>
      <c r="K23" s="326"/>
      <c r="L23" s="339"/>
      <c r="M23" s="340">
        <v>362832839</v>
      </c>
      <c r="N23" s="341"/>
      <c r="P23" s="335"/>
    </row>
    <row r="24" spans="1:16" x14ac:dyDescent="0.25">
      <c r="A24" s="180" t="s">
        <v>491</v>
      </c>
      <c r="C24" s="342"/>
      <c r="D24" s="344"/>
      <c r="E24" s="344"/>
      <c r="F24" s="326" t="s">
        <v>492</v>
      </c>
      <c r="G24" s="344"/>
      <c r="H24" s="344"/>
      <c r="I24" s="344"/>
      <c r="J24" s="326"/>
      <c r="K24" s="326"/>
      <c r="L24" s="339"/>
      <c r="M24" s="340">
        <v>119793444</v>
      </c>
      <c r="N24" s="341"/>
      <c r="P24" s="335"/>
    </row>
    <row r="25" spans="1:16" x14ac:dyDescent="0.25">
      <c r="A25" s="180" t="s">
        <v>493</v>
      </c>
      <c r="C25" s="342"/>
      <c r="D25" s="326"/>
      <c r="E25" s="344"/>
      <c r="F25" s="326" t="s">
        <v>494</v>
      </c>
      <c r="G25" s="344"/>
      <c r="H25" s="344"/>
      <c r="I25" s="344"/>
      <c r="J25" s="326"/>
      <c r="K25" s="326"/>
      <c r="L25" s="339"/>
      <c r="M25" s="340">
        <v>40878015</v>
      </c>
      <c r="N25" s="345"/>
      <c r="P25" s="335"/>
    </row>
    <row r="26" spans="1:16" x14ac:dyDescent="0.25">
      <c r="A26" s="180" t="s">
        <v>495</v>
      </c>
      <c r="C26" s="342"/>
      <c r="D26" s="326"/>
      <c r="E26" s="346"/>
      <c r="F26" s="344" t="s">
        <v>486</v>
      </c>
      <c r="G26" s="326"/>
      <c r="H26" s="344"/>
      <c r="I26" s="344"/>
      <c r="J26" s="326"/>
      <c r="K26" s="326"/>
      <c r="L26" s="339"/>
      <c r="M26" s="340">
        <v>6699204</v>
      </c>
      <c r="N26" s="341"/>
      <c r="P26" s="335"/>
    </row>
    <row r="27" spans="1:16" x14ac:dyDescent="0.25">
      <c r="A27" s="180" t="s">
        <v>496</v>
      </c>
      <c r="C27" s="342"/>
      <c r="D27" s="326" t="s">
        <v>497</v>
      </c>
      <c r="E27" s="346"/>
      <c r="F27" s="344"/>
      <c r="G27" s="344"/>
      <c r="H27" s="344"/>
      <c r="I27" s="344"/>
      <c r="J27" s="326"/>
      <c r="K27" s="326"/>
      <c r="L27" s="339"/>
      <c r="M27" s="340">
        <v>2496886597</v>
      </c>
      <c r="N27" s="341"/>
      <c r="P27" s="335"/>
    </row>
    <row r="28" spans="1:16" x14ac:dyDescent="0.25">
      <c r="A28" s="180" t="s">
        <v>498</v>
      </c>
      <c r="C28" s="342"/>
      <c r="D28" s="326"/>
      <c r="E28" s="346" t="s">
        <v>499</v>
      </c>
      <c r="F28" s="344"/>
      <c r="G28" s="344"/>
      <c r="H28" s="344"/>
      <c r="I28" s="344"/>
      <c r="J28" s="326"/>
      <c r="K28" s="326"/>
      <c r="L28" s="339"/>
      <c r="M28" s="340">
        <v>1858624380</v>
      </c>
      <c r="N28" s="341"/>
      <c r="P28" s="335"/>
    </row>
    <row r="29" spans="1:16" x14ac:dyDescent="0.25">
      <c r="A29" s="180" t="s">
        <v>500</v>
      </c>
      <c r="C29" s="342"/>
      <c r="D29" s="326"/>
      <c r="E29" s="346" t="s">
        <v>501</v>
      </c>
      <c r="F29" s="344"/>
      <c r="G29" s="344"/>
      <c r="H29" s="344"/>
      <c r="I29" s="344"/>
      <c r="J29" s="326"/>
      <c r="K29" s="326"/>
      <c r="L29" s="339"/>
      <c r="M29" s="340">
        <v>403010867</v>
      </c>
      <c r="N29" s="341"/>
      <c r="P29" s="335"/>
    </row>
    <row r="30" spans="1:16" x14ac:dyDescent="0.25">
      <c r="A30" s="180" t="s">
        <v>502</v>
      </c>
      <c r="C30" s="342"/>
      <c r="D30" s="326"/>
      <c r="E30" s="346" t="s">
        <v>503</v>
      </c>
      <c r="F30" s="344"/>
      <c r="G30" s="344"/>
      <c r="H30" s="344"/>
      <c r="I30" s="344"/>
      <c r="J30" s="326"/>
      <c r="K30" s="326"/>
      <c r="L30" s="339"/>
      <c r="M30" s="340">
        <v>67978747</v>
      </c>
      <c r="N30" s="341"/>
      <c r="P30" s="335"/>
    </row>
    <row r="31" spans="1:16" x14ac:dyDescent="0.25">
      <c r="A31" s="180" t="s">
        <v>504</v>
      </c>
      <c r="C31" s="342"/>
      <c r="D31" s="326"/>
      <c r="E31" s="346" t="s">
        <v>505</v>
      </c>
      <c r="F31" s="344"/>
      <c r="G31" s="344"/>
      <c r="H31" s="344"/>
      <c r="I31" s="346"/>
      <c r="J31" s="326"/>
      <c r="K31" s="326"/>
      <c r="L31" s="339"/>
      <c r="M31" s="340">
        <v>167272603</v>
      </c>
      <c r="N31" s="341"/>
      <c r="P31" s="335"/>
    </row>
    <row r="32" spans="1:16" x14ac:dyDescent="0.25">
      <c r="A32" s="180" t="s">
        <v>506</v>
      </c>
      <c r="C32" s="342"/>
      <c r="D32" s="326" t="s">
        <v>507</v>
      </c>
      <c r="E32" s="346"/>
      <c r="F32" s="344"/>
      <c r="G32" s="344"/>
      <c r="H32" s="344"/>
      <c r="I32" s="346"/>
      <c r="J32" s="326"/>
      <c r="K32" s="326"/>
      <c r="L32" s="339"/>
      <c r="M32" s="340">
        <v>106103040</v>
      </c>
      <c r="N32" s="341"/>
      <c r="P32" s="335"/>
    </row>
    <row r="33" spans="1:16" x14ac:dyDescent="0.25">
      <c r="A33" s="180" t="s">
        <v>508</v>
      </c>
      <c r="C33" s="342"/>
      <c r="D33" s="326"/>
      <c r="E33" s="346" t="s">
        <v>509</v>
      </c>
      <c r="F33" s="344"/>
      <c r="G33" s="344"/>
      <c r="H33" s="344"/>
      <c r="I33" s="344"/>
      <c r="J33" s="326"/>
      <c r="K33" s="326"/>
      <c r="L33" s="339"/>
      <c r="M33" s="340" t="s">
        <v>599</v>
      </c>
      <c r="N33" s="341"/>
      <c r="P33" s="335"/>
    </row>
    <row r="34" spans="1:16" x14ac:dyDescent="0.25">
      <c r="A34" s="180" t="s">
        <v>510</v>
      </c>
      <c r="C34" s="342"/>
      <c r="D34" s="326"/>
      <c r="E34" s="346" t="s">
        <v>486</v>
      </c>
      <c r="F34" s="344"/>
      <c r="G34" s="344"/>
      <c r="H34" s="344"/>
      <c r="I34" s="344"/>
      <c r="J34" s="326"/>
      <c r="K34" s="326"/>
      <c r="L34" s="339"/>
      <c r="M34" s="340">
        <v>106103040</v>
      </c>
      <c r="N34" s="341"/>
      <c r="P34" s="335"/>
    </row>
    <row r="35" spans="1:16" x14ac:dyDescent="0.25">
      <c r="A35" s="180" t="s">
        <v>511</v>
      </c>
      <c r="C35" s="342"/>
      <c r="D35" s="326" t="s">
        <v>512</v>
      </c>
      <c r="E35" s="346"/>
      <c r="F35" s="344"/>
      <c r="G35" s="344"/>
      <c r="H35" s="344"/>
      <c r="I35" s="344"/>
      <c r="J35" s="326"/>
      <c r="K35" s="326"/>
      <c r="L35" s="339"/>
      <c r="M35" s="340" t="s">
        <v>599</v>
      </c>
      <c r="N35" s="341"/>
      <c r="P35" s="335"/>
    </row>
    <row r="36" spans="1:16" x14ac:dyDescent="0.25">
      <c r="A36" s="180" t="s">
        <v>513</v>
      </c>
      <c r="C36" s="347" t="s">
        <v>514</v>
      </c>
      <c r="D36" s="348"/>
      <c r="E36" s="349"/>
      <c r="F36" s="350"/>
      <c r="G36" s="350"/>
      <c r="H36" s="350"/>
      <c r="I36" s="350"/>
      <c r="J36" s="348"/>
      <c r="K36" s="348"/>
      <c r="L36" s="351"/>
      <c r="M36" s="352">
        <v>790397534</v>
      </c>
      <c r="N36" s="353"/>
      <c r="P36" s="335"/>
    </row>
    <row r="37" spans="1:16" x14ac:dyDescent="0.25">
      <c r="C37" s="342" t="s">
        <v>515</v>
      </c>
      <c r="D37" s="326"/>
      <c r="E37" s="346"/>
      <c r="F37" s="344"/>
      <c r="G37" s="344"/>
      <c r="H37" s="344"/>
      <c r="I37" s="346"/>
      <c r="J37" s="326"/>
      <c r="K37" s="326"/>
      <c r="L37" s="339"/>
      <c r="M37" s="354"/>
      <c r="N37" s="355"/>
      <c r="P37" s="335"/>
    </row>
    <row r="38" spans="1:16" x14ac:dyDescent="0.25">
      <c r="A38" s="180" t="s">
        <v>516</v>
      </c>
      <c r="C38" s="342"/>
      <c r="D38" s="326" t="s">
        <v>517</v>
      </c>
      <c r="E38" s="346"/>
      <c r="F38" s="344"/>
      <c r="G38" s="344"/>
      <c r="H38" s="344"/>
      <c r="I38" s="344"/>
      <c r="J38" s="326"/>
      <c r="K38" s="326"/>
      <c r="L38" s="339"/>
      <c r="M38" s="340">
        <v>988871922</v>
      </c>
      <c r="N38" s="341"/>
      <c r="P38" s="335"/>
    </row>
    <row r="39" spans="1:16" x14ac:dyDescent="0.25">
      <c r="A39" s="180" t="s">
        <v>518</v>
      </c>
      <c r="C39" s="342"/>
      <c r="D39" s="326"/>
      <c r="E39" s="346" t="s">
        <v>519</v>
      </c>
      <c r="F39" s="344"/>
      <c r="G39" s="344"/>
      <c r="H39" s="344"/>
      <c r="I39" s="344"/>
      <c r="J39" s="326"/>
      <c r="K39" s="326"/>
      <c r="L39" s="339"/>
      <c r="M39" s="340">
        <v>925991435</v>
      </c>
      <c r="N39" s="341"/>
      <c r="P39" s="335"/>
    </row>
    <row r="40" spans="1:16" x14ac:dyDescent="0.25">
      <c r="A40" s="180" t="s">
        <v>520</v>
      </c>
      <c r="C40" s="342"/>
      <c r="D40" s="326"/>
      <c r="E40" s="346" t="s">
        <v>521</v>
      </c>
      <c r="F40" s="344"/>
      <c r="G40" s="344"/>
      <c r="H40" s="344"/>
      <c r="I40" s="344"/>
      <c r="J40" s="326"/>
      <c r="K40" s="326"/>
      <c r="L40" s="339"/>
      <c r="M40" s="340">
        <v>62880487</v>
      </c>
      <c r="N40" s="341"/>
      <c r="P40" s="335"/>
    </row>
    <row r="41" spans="1:16" x14ac:dyDescent="0.25">
      <c r="A41" s="180" t="s">
        <v>522</v>
      </c>
      <c r="C41" s="342"/>
      <c r="D41" s="326"/>
      <c r="E41" s="346" t="s">
        <v>523</v>
      </c>
      <c r="F41" s="344"/>
      <c r="G41" s="344"/>
      <c r="H41" s="344"/>
      <c r="I41" s="344"/>
      <c r="J41" s="326"/>
      <c r="K41" s="326"/>
      <c r="L41" s="339"/>
      <c r="M41" s="340" t="s">
        <v>599</v>
      </c>
      <c r="N41" s="341"/>
      <c r="P41" s="335"/>
    </row>
    <row r="42" spans="1:16" x14ac:dyDescent="0.25">
      <c r="A42" s="180" t="s">
        <v>524</v>
      </c>
      <c r="C42" s="342"/>
      <c r="D42" s="326"/>
      <c r="E42" s="346" t="s">
        <v>525</v>
      </c>
      <c r="F42" s="344"/>
      <c r="G42" s="344"/>
      <c r="H42" s="344"/>
      <c r="I42" s="344"/>
      <c r="J42" s="326"/>
      <c r="K42" s="326"/>
      <c r="L42" s="339"/>
      <c r="M42" s="340" t="s">
        <v>599</v>
      </c>
      <c r="N42" s="341"/>
      <c r="P42" s="335"/>
    </row>
    <row r="43" spans="1:16" x14ac:dyDescent="0.25">
      <c r="A43" s="180" t="s">
        <v>526</v>
      </c>
      <c r="C43" s="342"/>
      <c r="D43" s="326"/>
      <c r="E43" s="346" t="s">
        <v>486</v>
      </c>
      <c r="F43" s="344"/>
      <c r="G43" s="344"/>
      <c r="H43" s="344"/>
      <c r="I43" s="344"/>
      <c r="J43" s="326"/>
      <c r="K43" s="326"/>
      <c r="L43" s="339"/>
      <c r="M43" s="340" t="s">
        <v>599</v>
      </c>
      <c r="N43" s="341"/>
      <c r="P43" s="335"/>
    </row>
    <row r="44" spans="1:16" x14ac:dyDescent="0.25">
      <c r="A44" s="180" t="s">
        <v>527</v>
      </c>
      <c r="C44" s="342"/>
      <c r="D44" s="326" t="s">
        <v>528</v>
      </c>
      <c r="E44" s="346"/>
      <c r="F44" s="344"/>
      <c r="G44" s="344"/>
      <c r="H44" s="344"/>
      <c r="I44" s="346"/>
      <c r="J44" s="326"/>
      <c r="K44" s="326"/>
      <c r="L44" s="339"/>
      <c r="M44" s="340">
        <v>341298170</v>
      </c>
      <c r="N44" s="341"/>
      <c r="P44" s="335"/>
    </row>
    <row r="45" spans="1:16" x14ac:dyDescent="0.25">
      <c r="A45" s="180" t="s">
        <v>529</v>
      </c>
      <c r="C45" s="342"/>
      <c r="D45" s="326"/>
      <c r="E45" s="346" t="s">
        <v>501</v>
      </c>
      <c r="F45" s="344"/>
      <c r="G45" s="344"/>
      <c r="H45" s="344"/>
      <c r="I45" s="346"/>
      <c r="J45" s="326"/>
      <c r="K45" s="326"/>
      <c r="L45" s="339"/>
      <c r="M45" s="340" t="s">
        <v>599</v>
      </c>
      <c r="N45" s="341"/>
      <c r="P45" s="335"/>
    </row>
    <row r="46" spans="1:16" x14ac:dyDescent="0.25">
      <c r="A46" s="180" t="s">
        <v>530</v>
      </c>
      <c r="C46" s="342"/>
      <c r="D46" s="326"/>
      <c r="E46" s="346" t="s">
        <v>531</v>
      </c>
      <c r="F46" s="344"/>
      <c r="G46" s="344"/>
      <c r="H46" s="344"/>
      <c r="I46" s="346"/>
      <c r="J46" s="326"/>
      <c r="K46" s="326"/>
      <c r="L46" s="339"/>
      <c r="M46" s="340">
        <v>338219438</v>
      </c>
      <c r="N46" s="341"/>
      <c r="P46" s="335"/>
    </row>
    <row r="47" spans="1:16" x14ac:dyDescent="0.25">
      <c r="A47" s="180" t="s">
        <v>532</v>
      </c>
      <c r="C47" s="342"/>
      <c r="D47" s="326"/>
      <c r="E47" s="346" t="s">
        <v>533</v>
      </c>
      <c r="F47" s="344"/>
      <c r="G47" s="326"/>
      <c r="H47" s="344"/>
      <c r="I47" s="344"/>
      <c r="J47" s="326"/>
      <c r="K47" s="326"/>
      <c r="L47" s="339"/>
      <c r="M47" s="340" t="s">
        <v>599</v>
      </c>
      <c r="N47" s="341"/>
      <c r="P47" s="335"/>
    </row>
    <row r="48" spans="1:16" x14ac:dyDescent="0.25">
      <c r="A48" s="180" t="s">
        <v>534</v>
      </c>
      <c r="C48" s="342"/>
      <c r="D48" s="326"/>
      <c r="E48" s="346" t="s">
        <v>535</v>
      </c>
      <c r="F48" s="344"/>
      <c r="G48" s="326"/>
      <c r="H48" s="344"/>
      <c r="I48" s="344"/>
      <c r="J48" s="326"/>
      <c r="K48" s="326"/>
      <c r="L48" s="339"/>
      <c r="M48" s="340">
        <v>3078732</v>
      </c>
      <c r="N48" s="341"/>
      <c r="P48" s="335"/>
    </row>
    <row r="49" spans="1:17" x14ac:dyDescent="0.25">
      <c r="A49" s="180" t="s">
        <v>536</v>
      </c>
      <c r="C49" s="342"/>
      <c r="D49" s="326"/>
      <c r="E49" s="346" t="s">
        <v>505</v>
      </c>
      <c r="F49" s="344"/>
      <c r="G49" s="344"/>
      <c r="H49" s="344"/>
      <c r="I49" s="344"/>
      <c r="J49" s="326"/>
      <c r="K49" s="326"/>
      <c r="L49" s="339"/>
      <c r="M49" s="340" t="s">
        <v>599</v>
      </c>
      <c r="N49" s="341"/>
      <c r="P49" s="335"/>
    </row>
    <row r="50" spans="1:17" x14ac:dyDescent="0.25">
      <c r="A50" s="180" t="s">
        <v>537</v>
      </c>
      <c r="C50" s="347" t="s">
        <v>538</v>
      </c>
      <c r="D50" s="348"/>
      <c r="E50" s="349"/>
      <c r="F50" s="350"/>
      <c r="G50" s="350"/>
      <c r="H50" s="350"/>
      <c r="I50" s="350"/>
      <c r="J50" s="348"/>
      <c r="K50" s="348"/>
      <c r="L50" s="351"/>
      <c r="M50" s="352">
        <v>-647573752</v>
      </c>
      <c r="N50" s="353"/>
      <c r="P50" s="335"/>
    </row>
    <row r="51" spans="1:17" x14ac:dyDescent="0.25">
      <c r="C51" s="342" t="s">
        <v>539</v>
      </c>
      <c r="D51" s="326"/>
      <c r="E51" s="346"/>
      <c r="F51" s="344"/>
      <c r="G51" s="344"/>
      <c r="H51" s="344"/>
      <c r="I51" s="344"/>
      <c r="J51" s="326"/>
      <c r="K51" s="326"/>
      <c r="L51" s="339"/>
      <c r="M51" s="354"/>
      <c r="N51" s="355"/>
      <c r="P51" s="335"/>
    </row>
    <row r="52" spans="1:17" x14ac:dyDescent="0.25">
      <c r="A52" s="180" t="s">
        <v>540</v>
      </c>
      <c r="C52" s="342"/>
      <c r="D52" s="326" t="s">
        <v>541</v>
      </c>
      <c r="E52" s="346"/>
      <c r="F52" s="344"/>
      <c r="G52" s="344"/>
      <c r="H52" s="344"/>
      <c r="I52" s="344"/>
      <c r="J52" s="326"/>
      <c r="K52" s="326"/>
      <c r="L52" s="339"/>
      <c r="M52" s="340">
        <v>256266754</v>
      </c>
      <c r="N52" s="341"/>
      <c r="P52" s="335"/>
    </row>
    <row r="53" spans="1:17" x14ac:dyDescent="0.25">
      <c r="A53" s="180" t="s">
        <v>542</v>
      </c>
      <c r="C53" s="342"/>
      <c r="D53" s="326"/>
      <c r="E53" s="346" t="s">
        <v>543</v>
      </c>
      <c r="F53" s="344"/>
      <c r="G53" s="344"/>
      <c r="H53" s="344"/>
      <c r="I53" s="344"/>
      <c r="J53" s="326"/>
      <c r="K53" s="326"/>
      <c r="L53" s="339"/>
      <c r="M53" s="340">
        <v>256266754</v>
      </c>
      <c r="N53" s="341"/>
      <c r="P53" s="335"/>
    </row>
    <row r="54" spans="1:17" x14ac:dyDescent="0.25">
      <c r="A54" s="180" t="s">
        <v>544</v>
      </c>
      <c r="C54" s="342"/>
      <c r="D54" s="326"/>
      <c r="E54" s="346" t="s">
        <v>486</v>
      </c>
      <c r="F54" s="344"/>
      <c r="G54" s="344"/>
      <c r="H54" s="344"/>
      <c r="I54" s="344"/>
      <c r="J54" s="326"/>
      <c r="K54" s="326"/>
      <c r="L54" s="339"/>
      <c r="M54" s="340" t="s">
        <v>599</v>
      </c>
      <c r="N54" s="341"/>
      <c r="P54" s="335"/>
    </row>
    <row r="55" spans="1:17" x14ac:dyDescent="0.25">
      <c r="A55" s="180" t="s">
        <v>545</v>
      </c>
      <c r="C55" s="342"/>
      <c r="D55" s="326" t="s">
        <v>546</v>
      </c>
      <c r="E55" s="346"/>
      <c r="F55" s="344"/>
      <c r="G55" s="344"/>
      <c r="H55" s="344"/>
      <c r="I55" s="344"/>
      <c r="J55" s="326"/>
      <c r="K55" s="326"/>
      <c r="L55" s="339"/>
      <c r="M55" s="340">
        <v>345344000</v>
      </c>
      <c r="N55" s="341"/>
      <c r="P55" s="335"/>
    </row>
    <row r="56" spans="1:17" x14ac:dyDescent="0.25">
      <c r="A56" s="180" t="s">
        <v>547</v>
      </c>
      <c r="C56" s="342"/>
      <c r="D56" s="326"/>
      <c r="E56" s="346" t="s">
        <v>548</v>
      </c>
      <c r="F56" s="344"/>
      <c r="G56" s="344"/>
      <c r="H56" s="344"/>
      <c r="I56" s="338"/>
      <c r="J56" s="326"/>
      <c r="K56" s="326"/>
      <c r="L56" s="339"/>
      <c r="M56" s="340">
        <v>345344000</v>
      </c>
      <c r="N56" s="341"/>
      <c r="P56" s="335"/>
    </row>
    <row r="57" spans="1:17" x14ac:dyDescent="0.25">
      <c r="A57" s="180" t="s">
        <v>549</v>
      </c>
      <c r="C57" s="342"/>
      <c r="D57" s="326"/>
      <c r="E57" s="346" t="s">
        <v>505</v>
      </c>
      <c r="F57" s="344"/>
      <c r="G57" s="344"/>
      <c r="H57" s="344"/>
      <c r="I57" s="381"/>
      <c r="J57" s="326"/>
      <c r="K57" s="326"/>
      <c r="L57" s="339"/>
      <c r="M57" s="340" t="s">
        <v>599</v>
      </c>
      <c r="N57" s="341"/>
      <c r="P57" s="335"/>
    </row>
    <row r="58" spans="1:17" x14ac:dyDescent="0.25">
      <c r="A58" s="180" t="s">
        <v>550</v>
      </c>
      <c r="C58" s="347" t="s">
        <v>551</v>
      </c>
      <c r="D58" s="348"/>
      <c r="E58" s="349"/>
      <c r="F58" s="350"/>
      <c r="G58" s="350"/>
      <c r="H58" s="350"/>
      <c r="I58" s="380"/>
      <c r="J58" s="348"/>
      <c r="K58" s="348"/>
      <c r="L58" s="351"/>
      <c r="M58" s="352">
        <v>89077246</v>
      </c>
      <c r="N58" s="353"/>
      <c r="P58" s="335"/>
    </row>
    <row r="59" spans="1:17" x14ac:dyDescent="0.25">
      <c r="A59" s="180" t="s">
        <v>552</v>
      </c>
      <c r="C59" s="465" t="s">
        <v>553</v>
      </c>
      <c r="D59" s="466"/>
      <c r="E59" s="466"/>
      <c r="F59" s="466"/>
      <c r="G59" s="466"/>
      <c r="H59" s="466"/>
      <c r="I59" s="466"/>
      <c r="J59" s="466"/>
      <c r="K59" s="466"/>
      <c r="L59" s="467"/>
      <c r="M59" s="352">
        <v>231901028</v>
      </c>
      <c r="N59" s="353"/>
      <c r="P59" s="335"/>
    </row>
    <row r="60" spans="1:17" ht="13.15" thickBot="1" x14ac:dyDescent="0.3">
      <c r="A60" s="180" t="s">
        <v>554</v>
      </c>
      <c r="C60" s="443" t="s">
        <v>555</v>
      </c>
      <c r="D60" s="444"/>
      <c r="E60" s="444"/>
      <c r="F60" s="444"/>
      <c r="G60" s="444"/>
      <c r="H60" s="444"/>
      <c r="I60" s="444"/>
      <c r="J60" s="444"/>
      <c r="K60" s="444"/>
      <c r="L60" s="445"/>
      <c r="M60" s="352">
        <v>371091143</v>
      </c>
      <c r="N60" s="353"/>
      <c r="P60" s="335"/>
    </row>
    <row r="61" spans="1:17" ht="13.15" hidden="1" thickBot="1" x14ac:dyDescent="0.3">
      <c r="A61" s="180">
        <v>4435000</v>
      </c>
      <c r="C61" s="446" t="s">
        <v>556</v>
      </c>
      <c r="D61" s="447"/>
      <c r="E61" s="447"/>
      <c r="F61" s="447"/>
      <c r="G61" s="447"/>
      <c r="H61" s="447"/>
      <c r="I61" s="447"/>
      <c r="J61" s="447"/>
      <c r="K61" s="447"/>
      <c r="L61" s="448"/>
      <c r="M61" s="356" t="s">
        <v>599</v>
      </c>
      <c r="N61" s="353"/>
      <c r="P61" s="335"/>
      <c r="Q61" s="184" t="s">
        <v>249</v>
      </c>
    </row>
    <row r="62" spans="1:17" ht="13.15" thickBot="1" x14ac:dyDescent="0.3">
      <c r="A62" s="180" t="s">
        <v>557</v>
      </c>
      <c r="C62" s="449" t="s">
        <v>558</v>
      </c>
      <c r="D62" s="450"/>
      <c r="E62" s="450"/>
      <c r="F62" s="450"/>
      <c r="G62" s="450"/>
      <c r="H62" s="450"/>
      <c r="I62" s="450"/>
      <c r="J62" s="450"/>
      <c r="K62" s="450"/>
      <c r="L62" s="451"/>
      <c r="M62" s="357">
        <v>602992171</v>
      </c>
      <c r="N62" s="358"/>
      <c r="P62" s="335"/>
    </row>
    <row r="63" spans="1:17" ht="13.15" thickBot="1" x14ac:dyDescent="0.3">
      <c r="C63" s="359"/>
      <c r="D63" s="359"/>
      <c r="E63" s="359"/>
      <c r="F63" s="359"/>
      <c r="G63" s="359"/>
      <c r="H63" s="359"/>
      <c r="I63" s="359"/>
      <c r="J63" s="359"/>
      <c r="K63" s="359"/>
      <c r="L63" s="359"/>
      <c r="M63" s="360"/>
      <c r="N63" s="361"/>
      <c r="P63" s="335"/>
    </row>
    <row r="64" spans="1:17" x14ac:dyDescent="0.25">
      <c r="A64" s="180" t="s">
        <v>559</v>
      </c>
      <c r="C64" s="362" t="s">
        <v>560</v>
      </c>
      <c r="D64" s="363"/>
      <c r="E64" s="363"/>
      <c r="F64" s="363"/>
      <c r="G64" s="363"/>
      <c r="H64" s="363"/>
      <c r="I64" s="363"/>
      <c r="J64" s="363"/>
      <c r="K64" s="363"/>
      <c r="L64" s="363"/>
      <c r="M64" s="364">
        <v>9692801</v>
      </c>
      <c r="N64" s="365"/>
      <c r="P64" s="335"/>
    </row>
    <row r="65" spans="1:16" x14ac:dyDescent="0.25">
      <c r="A65" s="180" t="s">
        <v>561</v>
      </c>
      <c r="C65" s="384" t="s">
        <v>562</v>
      </c>
      <c r="D65" s="385"/>
      <c r="E65" s="385"/>
      <c r="F65" s="385"/>
      <c r="G65" s="385"/>
      <c r="H65" s="385"/>
      <c r="I65" s="385"/>
      <c r="J65" s="385"/>
      <c r="K65" s="385"/>
      <c r="L65" s="385"/>
      <c r="M65" s="352">
        <v>1117279</v>
      </c>
      <c r="N65" s="353"/>
      <c r="P65" s="335"/>
    </row>
    <row r="66" spans="1:16" ht="13.15" thickBot="1" x14ac:dyDescent="0.3">
      <c r="A66" s="180" t="s">
        <v>563</v>
      </c>
      <c r="C66" s="366" t="s">
        <v>564</v>
      </c>
      <c r="D66" s="367"/>
      <c r="E66" s="367"/>
      <c r="F66" s="367"/>
      <c r="G66" s="367"/>
      <c r="H66" s="367"/>
      <c r="I66" s="367"/>
      <c r="J66" s="367"/>
      <c r="K66" s="367"/>
      <c r="L66" s="367"/>
      <c r="M66" s="368">
        <v>10810080</v>
      </c>
      <c r="N66" s="369"/>
      <c r="P66" s="335"/>
    </row>
    <row r="67" spans="1:16" ht="13.15" thickBot="1" x14ac:dyDescent="0.3">
      <c r="A67" s="180" t="s">
        <v>565</v>
      </c>
      <c r="C67" s="370" t="s">
        <v>566</v>
      </c>
      <c r="D67" s="371"/>
      <c r="E67" s="372"/>
      <c r="F67" s="373"/>
      <c r="G67" s="373"/>
      <c r="H67" s="373"/>
      <c r="I67" s="373"/>
      <c r="J67" s="371"/>
      <c r="K67" s="371"/>
      <c r="L67" s="371"/>
      <c r="M67" s="357">
        <v>613802251</v>
      </c>
      <c r="N67" s="358"/>
      <c r="P67" s="335"/>
    </row>
    <row r="68" spans="1:16" ht="6.75" customHeight="1" x14ac:dyDescent="0.25">
      <c r="C68" s="325"/>
      <c r="D68" s="325"/>
      <c r="E68" s="374"/>
      <c r="F68" s="375"/>
      <c r="G68" s="375"/>
      <c r="H68" s="375"/>
      <c r="I68" s="376"/>
    </row>
    <row r="69" spans="1:16" x14ac:dyDescent="0.25">
      <c r="C69" s="325"/>
      <c r="D69" s="377" t="s">
        <v>372</v>
      </c>
      <c r="E69" s="374"/>
      <c r="F69" s="375"/>
      <c r="G69" s="375"/>
      <c r="H69" s="375"/>
      <c r="I69" s="378"/>
    </row>
  </sheetData>
  <sheetProtection sheet="1" objects="1" scenarios="1"/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N45"/>
  <sheetViews>
    <sheetView showGridLines="0" tabSelected="1" view="pageBreakPreview" topLeftCell="B1" zoomScale="90" zoomScaleNormal="80" zoomScaleSheetLayoutView="90" workbookViewId="0">
      <selection activeCell="C22" sqref="C22"/>
    </sheetView>
  </sheetViews>
  <sheetFormatPr defaultColWidth="9" defaultRowHeight="12.75" x14ac:dyDescent="0.25"/>
  <cols>
    <col min="1" max="1" width="1.46484375" customWidth="1"/>
    <col min="2" max="2" width="5.46484375" customWidth="1"/>
    <col min="3" max="3" width="20.46484375" customWidth="1"/>
    <col min="4" max="4" width="17.46484375" customWidth="1"/>
    <col min="5" max="9" width="15.73046875" customWidth="1"/>
    <col min="10" max="10" width="16.73046875" customWidth="1"/>
    <col min="11" max="11" width="15.73046875" customWidth="1"/>
    <col min="12" max="12" width="16.73046875" customWidth="1"/>
    <col min="13" max="13" width="16.59765625" customWidth="1"/>
    <col min="14" max="14" width="1.265625" customWidth="1"/>
  </cols>
  <sheetData>
    <row r="1" spans="1:14" ht="13.5" customHeight="1" x14ac:dyDescent="0.25"/>
    <row r="2" spans="1:14" ht="55.5" customHeight="1" x14ac:dyDescent="0.25">
      <c r="G2" s="47" t="s">
        <v>130</v>
      </c>
      <c r="H2" s="47" t="s">
        <v>131</v>
      </c>
    </row>
    <row r="3" spans="1:14" ht="30" customHeight="1" x14ac:dyDescent="0.25">
      <c r="G3" s="48">
        <v>33082354</v>
      </c>
      <c r="H3" s="173" t="str">
        <f>IF(G3=F16+D26+L45,"○","×")</f>
        <v>○</v>
      </c>
    </row>
    <row r="4" spans="1:14" ht="13.5" customHeight="1" x14ac:dyDescent="0.25"/>
    <row r="5" spans="1:14" ht="34.5" customHeight="1" x14ac:dyDescent="0.25">
      <c r="B5" s="12"/>
      <c r="C5" s="12" t="s">
        <v>11</v>
      </c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ht="20.100000000000001" customHeight="1" x14ac:dyDescent="0.25">
      <c r="C6" s="13" t="s">
        <v>12</v>
      </c>
      <c r="J6" s="56" t="s">
        <v>205</v>
      </c>
    </row>
    <row r="7" spans="1:14" ht="50.1" customHeight="1" x14ac:dyDescent="0.25">
      <c r="A7" s="6"/>
      <c r="B7" s="6"/>
      <c r="C7" s="53" t="s">
        <v>13</v>
      </c>
      <c r="D7" s="47" t="s">
        <v>14</v>
      </c>
      <c r="E7" s="47" t="s">
        <v>15</v>
      </c>
      <c r="F7" s="47" t="s">
        <v>16</v>
      </c>
      <c r="G7" s="47" t="s">
        <v>17</v>
      </c>
      <c r="H7" s="47" t="s">
        <v>18</v>
      </c>
      <c r="I7" s="47" t="s">
        <v>19</v>
      </c>
      <c r="J7" s="47" t="s">
        <v>20</v>
      </c>
      <c r="K7" s="7"/>
      <c r="L7" s="6"/>
      <c r="M7" s="6"/>
      <c r="N7" s="6"/>
    </row>
    <row r="8" spans="1:14" ht="9.9499999999999993" hidden="1" customHeight="1" x14ac:dyDescent="0.25">
      <c r="A8" s="6" t="s">
        <v>184</v>
      </c>
      <c r="B8" s="6"/>
      <c r="C8" s="15"/>
      <c r="D8" s="16"/>
      <c r="E8" s="16"/>
      <c r="F8" s="17"/>
      <c r="G8" s="16"/>
      <c r="H8" s="17"/>
      <c r="I8" s="17"/>
      <c r="J8" s="16"/>
      <c r="K8" s="7"/>
      <c r="L8" s="6"/>
      <c r="M8" s="6"/>
      <c r="N8" s="6"/>
    </row>
    <row r="9" spans="1:14" ht="39.950000000000003" customHeight="1" x14ac:dyDescent="0.25">
      <c r="A9" s="6"/>
      <c r="B9" s="6"/>
      <c r="C9" s="57"/>
      <c r="D9" s="50"/>
      <c r="E9" s="50"/>
      <c r="F9" s="48">
        <f t="shared" ref="F9:F14" si="0">IFERROR(D9*E9,"")</f>
        <v>0</v>
      </c>
      <c r="G9" s="50"/>
      <c r="H9" s="48">
        <f t="shared" ref="H9" si="1">IFERROR(D9*G9,"")</f>
        <v>0</v>
      </c>
      <c r="I9" s="48">
        <f t="shared" ref="I9:I15" si="2">IFERROR(F9-H9,"")</f>
        <v>0</v>
      </c>
      <c r="J9" s="50"/>
      <c r="K9" s="6"/>
      <c r="L9" s="6"/>
      <c r="M9" s="6"/>
      <c r="N9" s="6"/>
    </row>
    <row r="10" spans="1:14" ht="39.950000000000003" customHeight="1" x14ac:dyDescent="0.25">
      <c r="A10" s="6"/>
      <c r="B10" s="6"/>
      <c r="C10" s="57"/>
      <c r="D10" s="50"/>
      <c r="E10" s="50"/>
      <c r="F10" s="48">
        <f t="shared" si="0"/>
        <v>0</v>
      </c>
      <c r="G10" s="50"/>
      <c r="H10" s="48">
        <f t="shared" ref="H10" si="3">IFERROR(D10*G10,"")</f>
        <v>0</v>
      </c>
      <c r="I10" s="48">
        <f t="shared" ref="I10" si="4">IFERROR(F10-H10,"")</f>
        <v>0</v>
      </c>
      <c r="J10" s="50"/>
      <c r="K10" s="6"/>
      <c r="L10" s="6"/>
      <c r="M10" s="6"/>
      <c r="N10" s="6"/>
    </row>
    <row r="11" spans="1:14" ht="39.950000000000003" customHeight="1" x14ac:dyDescent="0.25">
      <c r="A11" s="6"/>
      <c r="B11" s="6"/>
      <c r="C11" s="57"/>
      <c r="D11" s="50"/>
      <c r="E11" s="50"/>
      <c r="F11" s="48">
        <f t="shared" si="0"/>
        <v>0</v>
      </c>
      <c r="G11" s="50"/>
      <c r="H11" s="48">
        <f t="shared" ref="H11" si="5">IFERROR(D11*G11,"")</f>
        <v>0</v>
      </c>
      <c r="I11" s="48">
        <f t="shared" ref="I11" si="6">IFERROR(F11-H11,"")</f>
        <v>0</v>
      </c>
      <c r="J11" s="50"/>
      <c r="K11" s="6"/>
      <c r="L11" s="6"/>
      <c r="M11" s="6"/>
      <c r="N11" s="6"/>
    </row>
    <row r="12" spans="1:14" ht="39.950000000000003" customHeight="1" x14ac:dyDescent="0.25">
      <c r="A12" s="6"/>
      <c r="B12" s="6"/>
      <c r="C12" s="57"/>
      <c r="D12" s="50"/>
      <c r="E12" s="50"/>
      <c r="F12" s="48">
        <f t="shared" si="0"/>
        <v>0</v>
      </c>
      <c r="G12" s="50"/>
      <c r="H12" s="48">
        <f t="shared" ref="H12" si="7">IFERROR(D12*G12,"")</f>
        <v>0</v>
      </c>
      <c r="I12" s="48">
        <f t="shared" ref="I12" si="8">IFERROR(F12-H12,"")</f>
        <v>0</v>
      </c>
      <c r="J12" s="50"/>
      <c r="K12" s="6"/>
      <c r="L12" s="6"/>
      <c r="M12" s="6"/>
      <c r="N12" s="6"/>
    </row>
    <row r="13" spans="1:14" ht="39.950000000000003" customHeight="1" x14ac:dyDescent="0.25">
      <c r="A13" s="6"/>
      <c r="B13" s="6"/>
      <c r="C13" s="57"/>
      <c r="D13" s="50"/>
      <c r="E13" s="50"/>
      <c r="F13" s="48">
        <f t="shared" si="0"/>
        <v>0</v>
      </c>
      <c r="G13" s="50"/>
      <c r="H13" s="48">
        <f t="shared" ref="H13" si="9">IFERROR(D13*G13,"")</f>
        <v>0</v>
      </c>
      <c r="I13" s="48">
        <f t="shared" ref="I13" si="10">IFERROR(F13-H13,"")</f>
        <v>0</v>
      </c>
      <c r="J13" s="50"/>
      <c r="K13" s="6"/>
      <c r="L13" s="6"/>
      <c r="M13" s="6"/>
      <c r="N13" s="6"/>
    </row>
    <row r="14" spans="1:14" ht="39.950000000000003" customHeight="1" x14ac:dyDescent="0.25">
      <c r="A14" s="6"/>
      <c r="B14" s="6"/>
      <c r="C14" s="57"/>
      <c r="D14" s="50"/>
      <c r="E14" s="50"/>
      <c r="F14" s="48">
        <f t="shared" si="0"/>
        <v>0</v>
      </c>
      <c r="G14" s="50"/>
      <c r="H14" s="48">
        <f t="shared" ref="H14" si="11">IFERROR(D14*G14,"")</f>
        <v>0</v>
      </c>
      <c r="I14" s="48">
        <f t="shared" ref="I14" si="12">IFERROR(F14-H14,"")</f>
        <v>0</v>
      </c>
      <c r="J14" s="50"/>
      <c r="K14" s="6"/>
      <c r="L14" s="6"/>
      <c r="M14" s="6"/>
      <c r="N14" s="6"/>
    </row>
    <row r="15" spans="1:14" ht="9.9499999999999993" hidden="1" customHeight="1" x14ac:dyDescent="0.25">
      <c r="A15" s="6" t="s">
        <v>185</v>
      </c>
      <c r="B15" s="6"/>
      <c r="C15" s="54"/>
      <c r="D15" s="52"/>
      <c r="E15" s="52"/>
      <c r="F15" s="48"/>
      <c r="G15" s="52"/>
      <c r="H15" s="48"/>
      <c r="I15" s="48">
        <f t="shared" si="2"/>
        <v>0</v>
      </c>
      <c r="J15" s="52"/>
      <c r="K15" s="6"/>
      <c r="L15" s="6"/>
      <c r="M15" s="6"/>
      <c r="N15" s="6"/>
    </row>
    <row r="16" spans="1:14" ht="39.950000000000003" customHeight="1" x14ac:dyDescent="0.25">
      <c r="A16" s="6"/>
      <c r="B16" s="6"/>
      <c r="C16" s="53" t="s">
        <v>7</v>
      </c>
      <c r="D16" s="48">
        <f>IFERROR(SUM(D8:D15),"")</f>
        <v>0</v>
      </c>
      <c r="E16" s="48">
        <f>IFERROR(SUM(E8:E15),"")</f>
        <v>0</v>
      </c>
      <c r="F16" s="48">
        <f>IFERROR(SUM(F8:F15),"")</f>
        <v>0</v>
      </c>
      <c r="G16" s="48">
        <f>IFERROR(SUM(G8:G15),"")</f>
        <v>0</v>
      </c>
      <c r="H16" s="48">
        <f>IFERROR(SUM(H8:H15),"")</f>
        <v>0</v>
      </c>
      <c r="I16" s="48">
        <f>IFERROR(SUM(I9:I14),"")</f>
        <v>0</v>
      </c>
      <c r="J16" s="48">
        <f>IFERROR(SUM(J8:J15),"")</f>
        <v>0</v>
      </c>
      <c r="K16" s="6"/>
      <c r="L16" s="6"/>
      <c r="M16" s="6"/>
      <c r="N16" s="6"/>
    </row>
    <row r="17" spans="1:14" ht="11.1" customHeight="1" x14ac:dyDescent="0.25">
      <c r="A17" s="6"/>
    </row>
    <row r="18" spans="1:14" ht="7.5" customHeight="1" x14ac:dyDescent="0.25"/>
    <row r="19" spans="1:14" ht="20.100000000000001" customHeight="1" x14ac:dyDescent="0.25">
      <c r="C19" s="13" t="s">
        <v>128</v>
      </c>
      <c r="L19" s="56" t="s">
        <v>205</v>
      </c>
    </row>
    <row r="20" spans="1:14" ht="50.1" customHeight="1" x14ac:dyDescent="0.25">
      <c r="A20" s="6"/>
      <c r="B20" s="6"/>
      <c r="C20" s="53" t="s">
        <v>21</v>
      </c>
      <c r="D20" s="47" t="s">
        <v>22</v>
      </c>
      <c r="E20" s="47" t="s">
        <v>23</v>
      </c>
      <c r="F20" s="47" t="s">
        <v>24</v>
      </c>
      <c r="G20" s="47" t="s">
        <v>25</v>
      </c>
      <c r="H20" s="47" t="s">
        <v>26</v>
      </c>
      <c r="I20" s="47" t="s">
        <v>27</v>
      </c>
      <c r="J20" s="47" t="s">
        <v>28</v>
      </c>
      <c r="K20" s="47" t="s">
        <v>29</v>
      </c>
      <c r="L20" s="47" t="s">
        <v>20</v>
      </c>
      <c r="M20" s="6"/>
      <c r="N20" s="6"/>
    </row>
    <row r="21" spans="1:14" ht="50.1" hidden="1" customHeight="1" x14ac:dyDescent="0.25">
      <c r="A21" s="6" t="s">
        <v>184</v>
      </c>
      <c r="B21" s="6"/>
      <c r="C21" s="55"/>
      <c r="D21" s="16"/>
      <c r="E21" s="16"/>
      <c r="F21" s="16"/>
      <c r="G21" s="17"/>
      <c r="H21" s="16"/>
      <c r="I21" s="17"/>
      <c r="J21" s="17"/>
      <c r="K21" s="16"/>
      <c r="L21" s="16"/>
      <c r="M21" s="6"/>
      <c r="N21" s="6"/>
    </row>
    <row r="22" spans="1:14" ht="39.950000000000003" customHeight="1" x14ac:dyDescent="0.25">
      <c r="A22" s="6"/>
      <c r="B22" s="6"/>
      <c r="C22" s="57" t="s">
        <v>567</v>
      </c>
      <c r="D22" s="50">
        <v>10000000</v>
      </c>
      <c r="E22" s="50"/>
      <c r="F22" s="50"/>
      <c r="G22" s="48">
        <f t="shared" ref="G22:G23" si="13">IFERROR(E22-F22,"")</f>
        <v>0</v>
      </c>
      <c r="H22" s="50">
        <v>10010000</v>
      </c>
      <c r="I22" s="51">
        <f>IFERROR(D22/H22,"")</f>
        <v>0.99900099900099903</v>
      </c>
      <c r="J22" s="48">
        <f t="shared" ref="J22" si="14">IFERROR(G22*I22,"")</f>
        <v>0</v>
      </c>
      <c r="K22" s="50">
        <v>0</v>
      </c>
      <c r="L22" s="50"/>
      <c r="M22" s="6"/>
      <c r="N22" s="6"/>
    </row>
    <row r="23" spans="1:14" ht="39.950000000000003" customHeight="1" x14ac:dyDescent="0.25">
      <c r="A23" s="6"/>
      <c r="B23" s="6"/>
      <c r="C23" s="57"/>
      <c r="D23" s="50"/>
      <c r="E23" s="50"/>
      <c r="F23" s="50"/>
      <c r="G23" s="48">
        <f t="shared" si="13"/>
        <v>0</v>
      </c>
      <c r="H23" s="50"/>
      <c r="I23" s="51" t="str">
        <f>IFERROR(D23/H23,"")</f>
        <v/>
      </c>
      <c r="J23" s="48" t="str">
        <f t="shared" ref="J23" si="15">IFERROR(G23*I23,"")</f>
        <v/>
      </c>
      <c r="K23" s="50"/>
      <c r="L23" s="50"/>
      <c r="M23" s="6"/>
      <c r="N23" s="6"/>
    </row>
    <row r="24" spans="1:14" ht="39.950000000000003" customHeight="1" x14ac:dyDescent="0.25">
      <c r="A24" s="6"/>
      <c r="B24" s="6"/>
      <c r="C24" s="57"/>
      <c r="D24" s="50"/>
      <c r="E24" s="50"/>
      <c r="F24" s="50"/>
      <c r="G24" s="48">
        <f t="shared" ref="G24" si="16">IFERROR(E24-F24,"")</f>
        <v>0</v>
      </c>
      <c r="H24" s="50"/>
      <c r="I24" s="51" t="str">
        <f>IFERROR(D24/H24,"")</f>
        <v/>
      </c>
      <c r="J24" s="48" t="str">
        <f t="shared" ref="J24" si="17">IFERROR(G24*I24,"")</f>
        <v/>
      </c>
      <c r="K24" s="50"/>
      <c r="L24" s="50"/>
      <c r="M24" s="6"/>
      <c r="N24" s="6"/>
    </row>
    <row r="25" spans="1:14" ht="39.950000000000003" hidden="1" customHeight="1" x14ac:dyDescent="0.25">
      <c r="A25" s="6" t="s">
        <v>185</v>
      </c>
      <c r="B25" s="6"/>
      <c r="C25" s="54"/>
      <c r="D25" s="52"/>
      <c r="E25" s="52"/>
      <c r="F25" s="52"/>
      <c r="G25" s="48"/>
      <c r="H25" s="52"/>
      <c r="I25" s="51"/>
      <c r="J25" s="48"/>
      <c r="K25" s="52"/>
      <c r="L25" s="52"/>
      <c r="M25" s="6"/>
      <c r="N25" s="6"/>
    </row>
    <row r="26" spans="1:14" ht="39.950000000000003" customHeight="1" x14ac:dyDescent="0.25">
      <c r="A26" s="6"/>
      <c r="B26" s="6"/>
      <c r="C26" s="53" t="s">
        <v>7</v>
      </c>
      <c r="D26" s="48">
        <f>IFERROR(SUM(D21:D25),"")</f>
        <v>10000000</v>
      </c>
      <c r="E26" s="48">
        <f>IFERROR(SUM(E21:E25),"")</f>
        <v>0</v>
      </c>
      <c r="F26" s="48">
        <f>IFERROR(SUM(F21:F25),"")</f>
        <v>0</v>
      </c>
      <c r="G26" s="48">
        <f>IFERROR(SUM(G22:G24),"")</f>
        <v>0</v>
      </c>
      <c r="H26" s="48">
        <f>IFERROR(SUM(H21:H25),"")</f>
        <v>10010000</v>
      </c>
      <c r="I26" s="51" t="s">
        <v>211</v>
      </c>
      <c r="J26" s="48">
        <f>IFERROR(SUM(J21:J25),"")</f>
        <v>0</v>
      </c>
      <c r="K26" s="48">
        <f>IFERROR(SUM(K21:K25),"")</f>
        <v>0</v>
      </c>
      <c r="L26" s="48">
        <f>IFERROR(SUM(L21:L25),"")</f>
        <v>0</v>
      </c>
      <c r="M26" s="6"/>
      <c r="N26" s="6"/>
    </row>
    <row r="27" spans="1:14" ht="6.75" customHeight="1" x14ac:dyDescent="0.25"/>
    <row r="29" spans="1:14" ht="20.100000000000001" customHeight="1" x14ac:dyDescent="0.25">
      <c r="C29" s="13" t="s">
        <v>129</v>
      </c>
      <c r="L29" s="14"/>
      <c r="M29" s="56" t="s">
        <v>205</v>
      </c>
    </row>
    <row r="30" spans="1:14" ht="50.1" customHeight="1" x14ac:dyDescent="0.25">
      <c r="A30" s="6"/>
      <c r="B30" s="6"/>
      <c r="C30" s="53" t="s">
        <v>21</v>
      </c>
      <c r="D30" s="47" t="s">
        <v>30</v>
      </c>
      <c r="E30" s="47" t="s">
        <v>23</v>
      </c>
      <c r="F30" s="47" t="s">
        <v>24</v>
      </c>
      <c r="G30" s="47" t="s">
        <v>25</v>
      </c>
      <c r="H30" s="47" t="s">
        <v>26</v>
      </c>
      <c r="I30" s="47" t="s">
        <v>27</v>
      </c>
      <c r="J30" s="47" t="s">
        <v>28</v>
      </c>
      <c r="K30" s="47" t="s">
        <v>31</v>
      </c>
      <c r="L30" s="47" t="s">
        <v>32</v>
      </c>
      <c r="M30" s="47" t="s">
        <v>20</v>
      </c>
      <c r="N30" s="6"/>
    </row>
    <row r="31" spans="1:14" ht="50.1" hidden="1" customHeight="1" x14ac:dyDescent="0.25">
      <c r="A31" s="6" t="s">
        <v>184</v>
      </c>
      <c r="B31" s="6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6"/>
    </row>
    <row r="32" spans="1:14" ht="39.950000000000003" customHeight="1" x14ac:dyDescent="0.25">
      <c r="A32" s="6"/>
      <c r="B32" s="6"/>
      <c r="C32" s="57" t="s">
        <v>568</v>
      </c>
      <c r="D32" s="50">
        <v>1056400</v>
      </c>
      <c r="E32" s="50"/>
      <c r="F32" s="50"/>
      <c r="G32" s="48">
        <f t="shared" ref="G32" si="18">IFERROR(E32-F32,"")</f>
        <v>0</v>
      </c>
      <c r="H32" s="50"/>
      <c r="I32" s="51" t="str">
        <f t="shared" ref="I32" si="19">IFERROR(D32/H32,"")</f>
        <v/>
      </c>
      <c r="J32" s="48" t="str">
        <f t="shared" ref="J32" si="20">IFERROR(G32*I32,"")</f>
        <v/>
      </c>
      <c r="K32" s="50"/>
      <c r="L32" s="48">
        <f t="shared" ref="L32" si="21">IFERROR(D32-K32,"")</f>
        <v>1056400</v>
      </c>
      <c r="M32" s="50"/>
      <c r="N32" s="6"/>
    </row>
    <row r="33" spans="1:14" ht="39.950000000000003" customHeight="1" x14ac:dyDescent="0.25">
      <c r="A33" s="6"/>
      <c r="B33" s="6"/>
      <c r="C33" s="57" t="s">
        <v>576</v>
      </c>
      <c r="D33" s="50">
        <v>9130800</v>
      </c>
      <c r="E33" s="50"/>
      <c r="F33" s="50"/>
      <c r="G33" s="48">
        <f t="shared" ref="G33" si="22">IFERROR(E33-F33,"")</f>
        <v>0</v>
      </c>
      <c r="H33" s="50"/>
      <c r="I33" s="51" t="str">
        <f t="shared" ref="I33" si="23">IFERROR(D33/H33,"")</f>
        <v/>
      </c>
      <c r="J33" s="48" t="str">
        <f t="shared" ref="J33" si="24">IFERROR(G33*I33,"")</f>
        <v/>
      </c>
      <c r="K33" s="50"/>
      <c r="L33" s="48">
        <f t="shared" ref="L33" si="25">IFERROR(D33-K33,"")</f>
        <v>9130800</v>
      </c>
      <c r="M33" s="50"/>
      <c r="N33" s="6"/>
    </row>
    <row r="34" spans="1:14" ht="39.950000000000003" customHeight="1" x14ac:dyDescent="0.25">
      <c r="A34" s="6"/>
      <c r="B34" s="6"/>
      <c r="C34" s="57" t="s">
        <v>577</v>
      </c>
      <c r="D34" s="50">
        <v>80000</v>
      </c>
      <c r="E34" s="50"/>
      <c r="F34" s="50"/>
      <c r="G34" s="48">
        <f t="shared" ref="G34" si="26">IFERROR(E34-F34,"")</f>
        <v>0</v>
      </c>
      <c r="H34" s="50"/>
      <c r="I34" s="51" t="str">
        <f t="shared" ref="I34" si="27">IFERROR(D34/H34,"")</f>
        <v/>
      </c>
      <c r="J34" s="48" t="str">
        <f t="shared" ref="J34" si="28">IFERROR(G34*I34,"")</f>
        <v/>
      </c>
      <c r="K34" s="50"/>
      <c r="L34" s="48">
        <f t="shared" ref="L34" si="29">IFERROR(D34-K34,"")</f>
        <v>80000</v>
      </c>
      <c r="M34" s="50"/>
      <c r="N34" s="6"/>
    </row>
    <row r="35" spans="1:14" ht="39.950000000000003" customHeight="1" x14ac:dyDescent="0.25">
      <c r="A35" s="6"/>
      <c r="B35" s="6"/>
      <c r="C35" s="57" t="s">
        <v>578</v>
      </c>
      <c r="D35" s="50">
        <v>1320000</v>
      </c>
      <c r="E35" s="50"/>
      <c r="F35" s="50"/>
      <c r="G35" s="48">
        <f t="shared" ref="G35" si="30">IFERROR(E35-F35,"")</f>
        <v>0</v>
      </c>
      <c r="H35" s="50"/>
      <c r="I35" s="51" t="str">
        <f t="shared" ref="I35" si="31">IFERROR(D35/H35,"")</f>
        <v/>
      </c>
      <c r="J35" s="48" t="str">
        <f t="shared" ref="J35" si="32">IFERROR(G35*I35,"")</f>
        <v/>
      </c>
      <c r="K35" s="50"/>
      <c r="L35" s="48">
        <f t="shared" ref="L35" si="33">IFERROR(D35-K35,"")</f>
        <v>1320000</v>
      </c>
      <c r="M35" s="50"/>
      <c r="N35" s="6"/>
    </row>
    <row r="36" spans="1:14" ht="39.950000000000003" customHeight="1" x14ac:dyDescent="0.25">
      <c r="A36" s="6"/>
      <c r="B36" s="6"/>
      <c r="C36" s="57" t="s">
        <v>569</v>
      </c>
      <c r="D36" s="50">
        <v>1350000</v>
      </c>
      <c r="E36" s="50"/>
      <c r="F36" s="50"/>
      <c r="G36" s="48">
        <f t="shared" ref="G36" si="34">IFERROR(E36-F36,"")</f>
        <v>0</v>
      </c>
      <c r="H36" s="50"/>
      <c r="I36" s="51" t="str">
        <f t="shared" ref="I36" si="35">IFERROR(D36/H36,"")</f>
        <v/>
      </c>
      <c r="J36" s="48" t="str">
        <f t="shared" ref="J36" si="36">IFERROR(G36*I36,"")</f>
        <v/>
      </c>
      <c r="K36" s="50"/>
      <c r="L36" s="48">
        <f t="shared" ref="L36" si="37">IFERROR(D36-K36,"")</f>
        <v>1350000</v>
      </c>
      <c r="M36" s="50"/>
      <c r="N36" s="6"/>
    </row>
    <row r="37" spans="1:14" ht="39.950000000000003" customHeight="1" x14ac:dyDescent="0.25">
      <c r="A37" s="6"/>
      <c r="B37" s="6"/>
      <c r="C37" s="57" t="s">
        <v>570</v>
      </c>
      <c r="D37" s="50">
        <v>269000</v>
      </c>
      <c r="E37" s="50"/>
      <c r="F37" s="50"/>
      <c r="G37" s="48">
        <f t="shared" ref="G37" si="38">IFERROR(E37-F37,"")</f>
        <v>0</v>
      </c>
      <c r="H37" s="50"/>
      <c r="I37" s="51" t="str">
        <f t="shared" ref="I37" si="39">IFERROR(D37/H37,"")</f>
        <v/>
      </c>
      <c r="J37" s="48" t="str">
        <f t="shared" ref="J37" si="40">IFERROR(G37*I37,"")</f>
        <v/>
      </c>
      <c r="K37" s="50"/>
      <c r="L37" s="48">
        <f t="shared" ref="L37" si="41">IFERROR(D37-K37,"")</f>
        <v>269000</v>
      </c>
      <c r="M37" s="50"/>
      <c r="N37" s="6"/>
    </row>
    <row r="38" spans="1:14" ht="39.950000000000003" customHeight="1" x14ac:dyDescent="0.25">
      <c r="A38" s="6"/>
      <c r="B38" s="6"/>
      <c r="C38" s="57" t="s">
        <v>571</v>
      </c>
      <c r="D38" s="50">
        <v>53154</v>
      </c>
      <c r="E38" s="50"/>
      <c r="F38" s="50"/>
      <c r="G38" s="48">
        <f t="shared" ref="G38" si="42">IFERROR(E38-F38,"")</f>
        <v>0</v>
      </c>
      <c r="H38" s="50"/>
      <c r="I38" s="51" t="str">
        <f t="shared" ref="I38" si="43">IFERROR(D38/H38,"")</f>
        <v/>
      </c>
      <c r="J38" s="48" t="str">
        <f t="shared" ref="J38" si="44">IFERROR(G38*I38,"")</f>
        <v/>
      </c>
      <c r="K38" s="50"/>
      <c r="L38" s="48">
        <f t="shared" ref="L38" si="45">IFERROR(D38-K38,"")</f>
        <v>53154</v>
      </c>
      <c r="M38" s="50"/>
      <c r="N38" s="6"/>
    </row>
    <row r="39" spans="1:14" ht="39.950000000000003" customHeight="1" x14ac:dyDescent="0.25">
      <c r="A39" s="6"/>
      <c r="B39" s="6"/>
      <c r="C39" s="57" t="s">
        <v>572</v>
      </c>
      <c r="D39" s="50">
        <v>6962000</v>
      </c>
      <c r="E39" s="50"/>
      <c r="F39" s="50"/>
      <c r="G39" s="48">
        <f t="shared" ref="G39" si="46">IFERROR(E39-F39,"")</f>
        <v>0</v>
      </c>
      <c r="H39" s="50"/>
      <c r="I39" s="51" t="str">
        <f t="shared" ref="I39" si="47">IFERROR(D39/H39,"")</f>
        <v/>
      </c>
      <c r="J39" s="48" t="str">
        <f t="shared" ref="J39" si="48">IFERROR(G39*I39,"")</f>
        <v/>
      </c>
      <c r="K39" s="50"/>
      <c r="L39" s="48">
        <f t="shared" ref="L39" si="49">IFERROR(D39-K39,"")</f>
        <v>6962000</v>
      </c>
      <c r="M39" s="50"/>
      <c r="N39" s="6"/>
    </row>
    <row r="40" spans="1:14" ht="39.950000000000003" customHeight="1" x14ac:dyDescent="0.25">
      <c r="A40" s="6"/>
      <c r="B40" s="6"/>
      <c r="C40" s="57" t="s">
        <v>575</v>
      </c>
      <c r="D40" s="50">
        <v>230000</v>
      </c>
      <c r="E40" s="50"/>
      <c r="F40" s="50"/>
      <c r="G40" s="48">
        <f t="shared" ref="G40" si="50">IFERROR(E40-F40,"")</f>
        <v>0</v>
      </c>
      <c r="H40" s="50"/>
      <c r="I40" s="51" t="str">
        <f t="shared" ref="I40" si="51">IFERROR(D40/H40,"")</f>
        <v/>
      </c>
      <c r="J40" s="48" t="str">
        <f t="shared" ref="J40" si="52">IFERROR(G40*I40,"")</f>
        <v/>
      </c>
      <c r="K40" s="50"/>
      <c r="L40" s="48">
        <f t="shared" ref="L40" si="53">IFERROR(D40-K40,"")</f>
        <v>230000</v>
      </c>
      <c r="M40" s="50"/>
      <c r="N40" s="6"/>
    </row>
    <row r="41" spans="1:14" ht="39.950000000000003" customHeight="1" x14ac:dyDescent="0.25">
      <c r="A41" s="6"/>
      <c r="B41" s="6"/>
      <c r="C41" s="57" t="s">
        <v>573</v>
      </c>
      <c r="D41" s="50">
        <v>1128000</v>
      </c>
      <c r="E41" s="50"/>
      <c r="F41" s="50"/>
      <c r="G41" s="48">
        <f t="shared" ref="G41" si="54">IFERROR(E41-F41,"")</f>
        <v>0</v>
      </c>
      <c r="H41" s="50"/>
      <c r="I41" s="51" t="str">
        <f t="shared" ref="I41" si="55">IFERROR(D41/H41,"")</f>
        <v/>
      </c>
      <c r="J41" s="48" t="str">
        <f t="shared" ref="J41" si="56">IFERROR(G41*I41,"")</f>
        <v/>
      </c>
      <c r="K41" s="50"/>
      <c r="L41" s="48">
        <f t="shared" ref="L41" si="57">IFERROR(D41-K41,"")</f>
        <v>1128000</v>
      </c>
      <c r="M41" s="50"/>
      <c r="N41" s="6"/>
    </row>
    <row r="42" spans="1:14" ht="39.950000000000003" customHeight="1" x14ac:dyDescent="0.25">
      <c r="A42" s="6"/>
      <c r="B42" s="6"/>
      <c r="C42" s="57" t="s">
        <v>574</v>
      </c>
      <c r="D42" s="50">
        <v>1503000</v>
      </c>
      <c r="E42" s="50"/>
      <c r="F42" s="50"/>
      <c r="G42" s="48">
        <f t="shared" ref="G42" si="58">IFERROR(E42-F42,"")</f>
        <v>0</v>
      </c>
      <c r="H42" s="50"/>
      <c r="I42" s="51" t="str">
        <f t="shared" ref="I42" si="59">IFERROR(D42/H42,"")</f>
        <v/>
      </c>
      <c r="J42" s="48" t="str">
        <f t="shared" ref="J42" si="60">IFERROR(G42*I42,"")</f>
        <v/>
      </c>
      <c r="K42" s="50"/>
      <c r="L42" s="48">
        <f t="shared" ref="L42" si="61">IFERROR(D42-K42,"")</f>
        <v>1503000</v>
      </c>
      <c r="M42" s="50"/>
      <c r="N42" s="6"/>
    </row>
    <row r="43" spans="1:14" ht="39.950000000000003" customHeight="1" x14ac:dyDescent="0.25">
      <c r="A43" s="6"/>
      <c r="B43" s="6"/>
      <c r="C43" s="57"/>
      <c r="D43" s="50"/>
      <c r="E43" s="50"/>
      <c r="F43" s="50"/>
      <c r="G43" s="48">
        <f t="shared" ref="G43" si="62">IFERROR(E43-F43,"")</f>
        <v>0</v>
      </c>
      <c r="H43" s="50"/>
      <c r="I43" s="51" t="str">
        <f t="shared" ref="I43" si="63">IFERROR(D43/H43,"")</f>
        <v/>
      </c>
      <c r="J43" s="48" t="str">
        <f t="shared" ref="J43" si="64">IFERROR(G43*I43,"")</f>
        <v/>
      </c>
      <c r="K43" s="50"/>
      <c r="L43" s="48">
        <f t="shared" ref="L43" si="65">IFERROR(D43-K43,"")</f>
        <v>0</v>
      </c>
      <c r="M43" s="50"/>
      <c r="N43" s="6"/>
    </row>
    <row r="44" spans="1:14" ht="39.950000000000003" hidden="1" customHeight="1" x14ac:dyDescent="0.25">
      <c r="A44" s="6" t="s">
        <v>185</v>
      </c>
      <c r="B44" s="6"/>
      <c r="C44" s="54"/>
      <c r="D44" s="52"/>
      <c r="E44" s="52"/>
      <c r="F44" s="52"/>
      <c r="G44" s="48">
        <f t="shared" ref="G44" si="66">IFERROR(E44-F44,"")</f>
        <v>0</v>
      </c>
      <c r="H44" s="52"/>
      <c r="I44" s="51" t="str">
        <f t="shared" ref="I44" si="67">IFERROR(D44/H44,"")</f>
        <v/>
      </c>
      <c r="J44" s="48" t="str">
        <f t="shared" ref="J44" si="68">IFERROR(G44*I44,"")</f>
        <v/>
      </c>
      <c r="K44" s="52"/>
      <c r="L44" s="48">
        <f t="shared" ref="L44" si="69">IFERROR(D44-K44,"")</f>
        <v>0</v>
      </c>
      <c r="M44" s="52"/>
      <c r="N44" s="6"/>
    </row>
    <row r="45" spans="1:14" ht="39.950000000000003" customHeight="1" x14ac:dyDescent="0.25">
      <c r="A45" s="6"/>
      <c r="B45" s="6"/>
      <c r="C45" s="53" t="s">
        <v>7</v>
      </c>
      <c r="D45" s="48">
        <f>IFERROR(SUM(D31:D44),"")</f>
        <v>23082354</v>
      </c>
      <c r="E45" s="48">
        <f>IFERROR(SUM(E31:E44),"")</f>
        <v>0</v>
      </c>
      <c r="F45" s="48">
        <f>IFERROR(SUM(F31:F44),"")</f>
        <v>0</v>
      </c>
      <c r="G45" s="48">
        <f>IFERROR(SUM(G32:G38),"")</f>
        <v>0</v>
      </c>
      <c r="H45" s="48">
        <f>IFERROR(SUM(H31:H44),"")</f>
        <v>0</v>
      </c>
      <c r="I45" s="51" t="s">
        <v>212</v>
      </c>
      <c r="J45" s="48">
        <f>IFERROR(SUM(J32:J38),"")</f>
        <v>0</v>
      </c>
      <c r="K45" s="48">
        <f>IFERROR(SUM(K31:K44),"")</f>
        <v>0</v>
      </c>
      <c r="L45" s="48">
        <f>IFERROR(SUM(L32:L43),"")</f>
        <v>23082354</v>
      </c>
      <c r="M45" s="48">
        <f>IFERROR(SUM(M31:M44),"")</f>
        <v>0</v>
      </c>
      <c r="N45" s="6"/>
    </row>
  </sheetData>
  <phoneticPr fontId="2"/>
  <pageMargins left="0.39370078740157483" right="0.39370078740157483" top="0.59055118110236215" bottom="0.59055118110236215" header="0" footer="0"/>
  <pageSetup paperSize="9" scale="41" orientation="landscape" r:id="rId1"/>
  <rowBreaks count="1" manualBreakCount="1">
    <brk id="44" min="1" max="13" man="1"/>
  </rowBreaks>
  <colBreaks count="1" manualBreakCount="1">
    <brk id="7" min="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Button 7">
              <controlPr defaultSize="0" print="0" autoFill="0" autoPict="0" macro="[0]!T002_3_1_行追加">
                <anchor>
                  <from>
                    <xdr:col>2</xdr:col>
                    <xdr:colOff>47625</xdr:colOff>
                    <xdr:row>2</xdr:row>
                    <xdr:rowOff>0</xdr:rowOff>
                  </from>
                  <to>
                    <xdr:col>2</xdr:col>
                    <xdr:colOff>1123950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Button 9">
              <controlPr defaultSize="0" print="0" autoFill="0" autoPict="0" macro="[0]!T002_3_1_行削除">
                <anchor>
                  <from>
                    <xdr:col>2</xdr:col>
                    <xdr:colOff>1285875</xdr:colOff>
                    <xdr:row>2</xdr:row>
                    <xdr:rowOff>0</xdr:rowOff>
                  </from>
                  <to>
                    <xdr:col>3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27"/>
  <sheetViews>
    <sheetView showGridLines="0" view="pageBreakPreview" zoomScaleNormal="100" zoomScaleSheetLayoutView="100" workbookViewId="0">
      <selection activeCell="D22" sqref="D22"/>
    </sheetView>
  </sheetViews>
  <sheetFormatPr defaultColWidth="9" defaultRowHeight="12.75" x14ac:dyDescent="0.25"/>
  <cols>
    <col min="1" max="1" width="1.265625" customWidth="1"/>
    <col min="2" max="2" width="5.59765625" customWidth="1"/>
    <col min="3" max="3" width="20.59765625" customWidth="1"/>
    <col min="4" max="9" width="15.59765625" customWidth="1"/>
    <col min="10" max="10" width="5.59765625" customWidth="1"/>
  </cols>
  <sheetData>
    <row r="1" spans="1:9" ht="13.5" customHeight="1" x14ac:dyDescent="0.25"/>
    <row r="2" spans="1:9" ht="36" customHeight="1" x14ac:dyDescent="0.25">
      <c r="F2" s="47" t="s">
        <v>166</v>
      </c>
      <c r="G2" s="47" t="s">
        <v>167</v>
      </c>
      <c r="H2" s="47" t="s">
        <v>170</v>
      </c>
      <c r="I2" s="53" t="s">
        <v>168</v>
      </c>
    </row>
    <row r="3" spans="1:9" ht="30" customHeight="1" x14ac:dyDescent="0.25">
      <c r="F3" s="48">
        <v>2918586396</v>
      </c>
      <c r="G3" s="48">
        <v>1163977382</v>
      </c>
      <c r="H3" s="48">
        <f>SUM(F3:G3)</f>
        <v>4082563778</v>
      </c>
      <c r="I3" s="173" t="str">
        <f>IF(H3=H24,"○","×")</f>
        <v>○</v>
      </c>
    </row>
    <row r="4" spans="1:9" ht="13.5" customHeight="1" x14ac:dyDescent="0.25"/>
    <row r="5" spans="1:9" ht="18.75" customHeight="1" x14ac:dyDescent="0.25">
      <c r="C5" s="5" t="s">
        <v>35</v>
      </c>
      <c r="I5" s="66" t="s">
        <v>207</v>
      </c>
    </row>
    <row r="6" spans="1:9" s="6" customFormat="1" ht="17.45" customHeight="1" x14ac:dyDescent="0.25">
      <c r="C6" s="470" t="s">
        <v>33</v>
      </c>
      <c r="D6" s="471" t="s">
        <v>5</v>
      </c>
      <c r="E6" s="471" t="s">
        <v>3</v>
      </c>
      <c r="F6" s="471" t="s">
        <v>1</v>
      </c>
      <c r="G6" s="471" t="s">
        <v>2</v>
      </c>
      <c r="H6" s="468" t="s">
        <v>169</v>
      </c>
      <c r="I6" s="468" t="s">
        <v>34</v>
      </c>
    </row>
    <row r="7" spans="1:9" s="7" customFormat="1" ht="17.45" customHeight="1" x14ac:dyDescent="0.25">
      <c r="C7" s="470"/>
      <c r="D7" s="469"/>
      <c r="E7" s="469"/>
      <c r="F7" s="469"/>
      <c r="G7" s="469"/>
      <c r="H7" s="469"/>
      <c r="I7" s="469"/>
    </row>
    <row r="8" spans="1:9" s="7" customFormat="1" ht="9.9499999999999993" hidden="1" customHeight="1" x14ac:dyDescent="0.25">
      <c r="A8" s="8" t="s">
        <v>183</v>
      </c>
      <c r="C8" s="15"/>
      <c r="D8" s="58"/>
      <c r="E8" s="58"/>
      <c r="F8" s="58"/>
      <c r="G8" s="58"/>
      <c r="H8" s="58"/>
      <c r="I8" s="58"/>
    </row>
    <row r="9" spans="1:9" s="6" customFormat="1" ht="35.1" customHeight="1" x14ac:dyDescent="0.25">
      <c r="C9" s="57" t="s">
        <v>213</v>
      </c>
      <c r="D9" s="50">
        <v>1163781882</v>
      </c>
      <c r="E9" s="50">
        <v>195500</v>
      </c>
      <c r="F9" s="50"/>
      <c r="G9" s="50"/>
      <c r="H9" s="48">
        <f t="shared" ref="H9:H22" si="0">SUM(D9:G9)</f>
        <v>1163977382</v>
      </c>
      <c r="I9" s="50"/>
    </row>
    <row r="10" spans="1:9" s="6" customFormat="1" ht="35.1" customHeight="1" x14ac:dyDescent="0.25">
      <c r="C10" s="63" t="s">
        <v>214</v>
      </c>
      <c r="D10" s="60">
        <v>1238230203</v>
      </c>
      <c r="E10" s="60"/>
      <c r="F10" s="60"/>
      <c r="G10" s="60"/>
      <c r="H10" s="67">
        <f t="shared" si="0"/>
        <v>1238230203</v>
      </c>
      <c r="I10" s="60"/>
    </row>
    <row r="11" spans="1:9" s="6" customFormat="1" ht="35.1" customHeight="1" x14ac:dyDescent="0.25">
      <c r="C11" s="63" t="s">
        <v>215</v>
      </c>
      <c r="D11" s="60">
        <v>108585028</v>
      </c>
      <c r="E11" s="60"/>
      <c r="F11" s="60"/>
      <c r="G11" s="60"/>
      <c r="H11" s="67">
        <f t="shared" si="0"/>
        <v>108585028</v>
      </c>
      <c r="I11" s="60"/>
    </row>
    <row r="12" spans="1:9" s="6" customFormat="1" ht="35.1" customHeight="1" x14ac:dyDescent="0.25">
      <c r="C12" s="63" t="s">
        <v>216</v>
      </c>
      <c r="D12" s="60">
        <v>296023950</v>
      </c>
      <c r="E12" s="60"/>
      <c r="F12" s="60"/>
      <c r="G12" s="60"/>
      <c r="H12" s="67">
        <f t="shared" si="0"/>
        <v>296023950</v>
      </c>
      <c r="I12" s="60"/>
    </row>
    <row r="13" spans="1:9" s="6" customFormat="1" ht="35.1" customHeight="1" x14ac:dyDescent="0.25">
      <c r="C13" s="63" t="s">
        <v>217</v>
      </c>
      <c r="D13" s="60">
        <v>23878516</v>
      </c>
      <c r="E13" s="60"/>
      <c r="F13" s="60"/>
      <c r="G13" s="60"/>
      <c r="H13" s="67">
        <f t="shared" si="0"/>
        <v>23878516</v>
      </c>
      <c r="I13" s="60"/>
    </row>
    <row r="14" spans="1:9" s="6" customFormat="1" ht="35.1" customHeight="1" x14ac:dyDescent="0.25">
      <c r="C14" s="63" t="s">
        <v>218</v>
      </c>
      <c r="D14" s="60">
        <v>130062124</v>
      </c>
      <c r="E14" s="60"/>
      <c r="F14" s="60"/>
      <c r="G14" s="60"/>
      <c r="H14" s="67">
        <f t="shared" si="0"/>
        <v>130062124</v>
      </c>
      <c r="I14" s="60"/>
    </row>
    <row r="15" spans="1:9" s="6" customFormat="1" ht="35.1" customHeight="1" x14ac:dyDescent="0.25">
      <c r="C15" s="63" t="s">
        <v>219</v>
      </c>
      <c r="D15" s="60">
        <v>2008649</v>
      </c>
      <c r="E15" s="60"/>
      <c r="F15" s="60"/>
      <c r="G15" s="60"/>
      <c r="H15" s="67">
        <f t="shared" si="0"/>
        <v>2008649</v>
      </c>
      <c r="I15" s="60"/>
    </row>
    <row r="16" spans="1:9" s="6" customFormat="1" ht="35.1" customHeight="1" x14ac:dyDescent="0.25">
      <c r="C16" s="63" t="s">
        <v>220</v>
      </c>
      <c r="D16" s="60">
        <v>8012046</v>
      </c>
      <c r="E16" s="60"/>
      <c r="F16" s="60"/>
      <c r="G16" s="60"/>
      <c r="H16" s="67">
        <f t="shared" si="0"/>
        <v>8012046</v>
      </c>
      <c r="I16" s="60"/>
    </row>
    <row r="17" spans="1:9" s="6" customFormat="1" ht="35.1" customHeight="1" x14ac:dyDescent="0.25">
      <c r="C17" s="63" t="s">
        <v>588</v>
      </c>
      <c r="D17" s="60">
        <v>10104712</v>
      </c>
      <c r="E17" s="60"/>
      <c r="F17" s="60"/>
      <c r="G17" s="60"/>
      <c r="H17" s="67">
        <f t="shared" si="0"/>
        <v>10104712</v>
      </c>
      <c r="I17" s="60"/>
    </row>
    <row r="18" spans="1:9" s="6" customFormat="1" ht="35.1" customHeight="1" x14ac:dyDescent="0.25">
      <c r="C18" s="63" t="s">
        <v>221</v>
      </c>
      <c r="D18" s="60">
        <v>600076714</v>
      </c>
      <c r="E18" s="60"/>
      <c r="F18" s="60"/>
      <c r="G18" s="60"/>
      <c r="H18" s="67">
        <f t="shared" si="0"/>
        <v>600076714</v>
      </c>
      <c r="I18" s="60"/>
    </row>
    <row r="19" spans="1:9" s="6" customFormat="1" ht="35.1" customHeight="1" x14ac:dyDescent="0.25">
      <c r="C19" s="63" t="s">
        <v>628</v>
      </c>
      <c r="D19" s="60">
        <v>300043233</v>
      </c>
      <c r="E19" s="60"/>
      <c r="F19" s="60"/>
      <c r="G19" s="60"/>
      <c r="H19" s="67">
        <f t="shared" si="0"/>
        <v>300043233</v>
      </c>
      <c r="I19" s="60"/>
    </row>
    <row r="20" spans="1:9" s="6" customFormat="1" ht="35.1" customHeight="1" x14ac:dyDescent="0.25">
      <c r="C20" s="63" t="s">
        <v>222</v>
      </c>
      <c r="D20" s="60">
        <v>201560000</v>
      </c>
      <c r="E20" s="60"/>
      <c r="F20" s="60"/>
      <c r="G20" s="60"/>
      <c r="H20" s="67">
        <f t="shared" si="0"/>
        <v>201560000</v>
      </c>
      <c r="I20" s="60"/>
    </row>
    <row r="21" spans="1:9" s="6" customFormat="1" ht="35.1" customHeight="1" x14ac:dyDescent="0.25">
      <c r="C21" s="63" t="s">
        <v>629</v>
      </c>
      <c r="D21" s="60">
        <v>1221</v>
      </c>
      <c r="E21" s="60"/>
      <c r="F21" s="60"/>
      <c r="G21" s="60"/>
      <c r="H21" s="67">
        <f t="shared" si="0"/>
        <v>1221</v>
      </c>
      <c r="I21" s="60"/>
    </row>
    <row r="22" spans="1:9" s="6" customFormat="1" ht="35.1" customHeight="1" x14ac:dyDescent="0.25">
      <c r="C22" s="63"/>
      <c r="D22" s="60"/>
      <c r="E22" s="60"/>
      <c r="F22" s="60"/>
      <c r="G22" s="60"/>
      <c r="H22" s="67">
        <f t="shared" si="0"/>
        <v>0</v>
      </c>
      <c r="I22" s="60"/>
    </row>
    <row r="23" spans="1:9" s="6" customFormat="1" ht="9.9499999999999993" hidden="1" customHeight="1" x14ac:dyDescent="0.25">
      <c r="A23" s="8" t="s">
        <v>185</v>
      </c>
      <c r="C23" s="64"/>
      <c r="D23" s="61"/>
      <c r="E23" s="61"/>
      <c r="F23" s="61"/>
      <c r="G23" s="61"/>
      <c r="H23" s="61"/>
      <c r="I23" s="61"/>
    </row>
    <row r="24" spans="1:9" s="6" customFormat="1" ht="35.1" customHeight="1" x14ac:dyDescent="0.25">
      <c r="C24" s="65" t="s">
        <v>7</v>
      </c>
      <c r="D24" s="62">
        <f t="shared" ref="D24:I24" si="1">IFERROR(SUM(D8:D23),"")</f>
        <v>4082368278</v>
      </c>
      <c r="E24" s="62">
        <f t="shared" si="1"/>
        <v>195500</v>
      </c>
      <c r="F24" s="62">
        <f t="shared" si="1"/>
        <v>0</v>
      </c>
      <c r="G24" s="62">
        <f t="shared" si="1"/>
        <v>0</v>
      </c>
      <c r="H24" s="62">
        <f t="shared" si="1"/>
        <v>4082563778</v>
      </c>
      <c r="I24" s="62">
        <f t="shared" si="1"/>
        <v>0</v>
      </c>
    </row>
    <row r="25" spans="1:9" s="6" customFormat="1" ht="4.9000000000000004" customHeight="1" x14ac:dyDescent="0.25">
      <c r="C25" s="9"/>
      <c r="D25" s="10"/>
      <c r="E25" s="10"/>
      <c r="F25" s="10"/>
      <c r="G25" s="10"/>
      <c r="H25" s="10"/>
      <c r="I25" s="10"/>
    </row>
    <row r="26" spans="1:9" ht="6.6" customHeight="1" x14ac:dyDescent="0.25">
      <c r="C26" s="11"/>
      <c r="D26" s="11"/>
      <c r="E26" s="11"/>
      <c r="F26" s="11"/>
      <c r="G26" s="11"/>
      <c r="H26" s="11"/>
      <c r="I26" s="11"/>
    </row>
    <row r="27" spans="1:9" ht="1.9" customHeight="1" x14ac:dyDescent="0.25"/>
  </sheetData>
  <mergeCells count="7">
    <mergeCell ref="I6:I7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39370078740157483" right="0.39370078740157483" top="0.59055118110236215" bottom="0.59055118110236215" header="0" footer="0"/>
  <pageSetup paperSize="9" scale="89" orientation="landscape" r:id="rId1"/>
  <rowBreaks count="1" manualBreakCount="1">
    <brk id="26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Button 4">
              <controlPr defaultSize="0" print="0" autoFill="0" autoPict="0" macro="[0]!T002_3_2_行追加">
                <anchor>
                  <from>
                    <xdr:col>1</xdr:col>
                    <xdr:colOff>400050</xdr:colOff>
                    <xdr:row>1</xdr:row>
                    <xdr:rowOff>428625</xdr:rowOff>
                  </from>
                  <to>
                    <xdr:col>2</xdr:col>
                    <xdr:colOff>990600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Button 5">
              <controlPr defaultSize="0" print="0" autoFill="0" autoPict="0" macro="[0]!T002_3_2_行削除">
                <anchor>
                  <from>
                    <xdr:col>2</xdr:col>
                    <xdr:colOff>1104900</xdr:colOff>
                    <xdr:row>1</xdr:row>
                    <xdr:rowOff>428625</xdr:rowOff>
                  </from>
                  <to>
                    <xdr:col>3</xdr:col>
                    <xdr:colOff>552450</xdr:colOff>
                    <xdr:row>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1"/>
  </sheetPr>
  <dimension ref="A1:L47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2.265625" customWidth="1"/>
    <col min="2" max="2" width="0.86328125" customWidth="1"/>
    <col min="3" max="3" width="25.86328125" customWidth="1"/>
    <col min="4" max="8" width="14.59765625" customWidth="1"/>
    <col min="9" max="9" width="0.86328125" customWidth="1"/>
    <col min="10" max="10" width="13.1328125" customWidth="1"/>
  </cols>
  <sheetData>
    <row r="1" spans="1:12" ht="26.25" customHeight="1" x14ac:dyDescent="0.25"/>
    <row r="2" spans="1:12" ht="55.5" customHeight="1" x14ac:dyDescent="0.25">
      <c r="E2" s="47" t="s">
        <v>132</v>
      </c>
      <c r="F2" s="47" t="s">
        <v>133</v>
      </c>
      <c r="G2" s="47" t="s">
        <v>135</v>
      </c>
      <c r="H2" s="47" t="s">
        <v>134</v>
      </c>
    </row>
    <row r="3" spans="1:12" ht="30" customHeight="1" x14ac:dyDescent="0.25">
      <c r="E3" s="1">
        <v>0</v>
      </c>
      <c r="F3" s="173" t="str">
        <f>IF(D44=E3,"○","×")</f>
        <v>○</v>
      </c>
      <c r="G3" s="1">
        <v>0</v>
      </c>
      <c r="H3" s="173" t="str">
        <f>IF(F44=G3,"○","×")</f>
        <v>○</v>
      </c>
    </row>
    <row r="4" spans="1:12" ht="13.5" customHeight="1" x14ac:dyDescent="0.25"/>
    <row r="5" spans="1:12" ht="19.5" customHeight="1" x14ac:dyDescent="0.25">
      <c r="C5" s="18" t="s">
        <v>46</v>
      </c>
      <c r="D5" s="19"/>
      <c r="E5" s="19"/>
      <c r="F5" s="19"/>
      <c r="G5" s="19"/>
      <c r="H5" s="82" t="s">
        <v>205</v>
      </c>
      <c r="I5" s="20"/>
      <c r="J5" s="20"/>
      <c r="K5" s="20"/>
      <c r="L5" s="20"/>
    </row>
    <row r="6" spans="1:12" s="6" customFormat="1" ht="21" customHeight="1" x14ac:dyDescent="0.25">
      <c r="C6" s="468" t="s">
        <v>36</v>
      </c>
      <c r="D6" s="476" t="s">
        <v>4</v>
      </c>
      <c r="E6" s="477"/>
      <c r="F6" s="476" t="s">
        <v>6</v>
      </c>
      <c r="G6" s="477"/>
      <c r="H6" s="468" t="s">
        <v>37</v>
      </c>
    </row>
    <row r="7" spans="1:12" s="6" customFormat="1" ht="21.95" customHeight="1" x14ac:dyDescent="0.25">
      <c r="C7" s="475"/>
      <c r="D7" s="47" t="s">
        <v>38</v>
      </c>
      <c r="E7" s="83" t="s">
        <v>39</v>
      </c>
      <c r="F7" s="47" t="s">
        <v>38</v>
      </c>
      <c r="G7" s="83" t="s">
        <v>39</v>
      </c>
      <c r="H7" s="475"/>
    </row>
    <row r="8" spans="1:12" s="6" customFormat="1" ht="20.100000000000001" customHeight="1" x14ac:dyDescent="0.25">
      <c r="C8" s="478" t="s">
        <v>40</v>
      </c>
      <c r="D8" s="479"/>
      <c r="E8" s="479"/>
      <c r="F8" s="479"/>
      <c r="G8" s="479"/>
      <c r="H8" s="480"/>
    </row>
    <row r="9" spans="1:12" s="6" customFormat="1" ht="9.9499999999999993" hidden="1" customHeight="1" x14ac:dyDescent="0.25">
      <c r="A9" s="6" t="s">
        <v>183</v>
      </c>
      <c r="C9" s="68"/>
      <c r="D9" s="69"/>
      <c r="E9" s="69"/>
      <c r="F9" s="69"/>
      <c r="G9" s="69"/>
      <c r="H9" s="70"/>
    </row>
    <row r="10" spans="1:12" s="6" customFormat="1" ht="20.100000000000001" customHeight="1" x14ac:dyDescent="0.25">
      <c r="C10" s="71"/>
      <c r="D10" s="72"/>
      <c r="E10" s="72"/>
      <c r="F10" s="72"/>
      <c r="G10" s="72"/>
      <c r="H10" s="73"/>
    </row>
    <row r="11" spans="1:12" s="6" customFormat="1" ht="20.100000000000001" customHeight="1" x14ac:dyDescent="0.25">
      <c r="C11" s="71"/>
      <c r="D11" s="72"/>
      <c r="E11" s="72"/>
      <c r="F11" s="72"/>
      <c r="G11" s="72"/>
      <c r="H11" s="73"/>
    </row>
    <row r="12" spans="1:12" s="6" customFormat="1" ht="20.100000000000001" customHeight="1" x14ac:dyDescent="0.25">
      <c r="C12" s="71"/>
      <c r="D12" s="72"/>
      <c r="E12" s="72"/>
      <c r="F12" s="72"/>
      <c r="G12" s="72"/>
      <c r="H12" s="73"/>
    </row>
    <row r="13" spans="1:12" s="6" customFormat="1" ht="9.9499999999999993" hidden="1" customHeight="1" x14ac:dyDescent="0.25">
      <c r="A13" s="6" t="s">
        <v>186</v>
      </c>
      <c r="C13" s="68"/>
      <c r="D13" s="74"/>
      <c r="E13" s="74"/>
      <c r="F13" s="74"/>
      <c r="G13" s="74"/>
      <c r="H13" s="75"/>
    </row>
    <row r="14" spans="1:12" s="6" customFormat="1" ht="20.100000000000001" customHeight="1" x14ac:dyDescent="0.25">
      <c r="C14" s="472" t="s">
        <v>41</v>
      </c>
      <c r="D14" s="473"/>
      <c r="E14" s="473"/>
      <c r="F14" s="473"/>
      <c r="G14" s="473"/>
      <c r="H14" s="474"/>
    </row>
    <row r="15" spans="1:12" s="6" customFormat="1" ht="9.9499999999999993" hidden="1" customHeight="1" x14ac:dyDescent="0.25">
      <c r="A15" s="6" t="s">
        <v>187</v>
      </c>
      <c r="C15" s="76"/>
      <c r="D15" s="77"/>
      <c r="E15" s="77"/>
      <c r="F15" s="77"/>
      <c r="G15" s="77"/>
      <c r="H15" s="78"/>
    </row>
    <row r="16" spans="1:12" s="6" customFormat="1" ht="20.100000000000001" customHeight="1" x14ac:dyDescent="0.25">
      <c r="C16" s="59"/>
      <c r="D16" s="50"/>
      <c r="E16" s="50"/>
      <c r="F16" s="50"/>
      <c r="G16" s="50"/>
      <c r="H16" s="50"/>
    </row>
    <row r="17" spans="1:8" s="6" customFormat="1" ht="20.100000000000001" customHeight="1" x14ac:dyDescent="0.25">
      <c r="C17" s="59"/>
      <c r="D17" s="50"/>
      <c r="E17" s="50"/>
      <c r="F17" s="50"/>
      <c r="G17" s="50"/>
      <c r="H17" s="50"/>
    </row>
    <row r="18" spans="1:8" s="6" customFormat="1" ht="20.100000000000001" customHeight="1" x14ac:dyDescent="0.25">
      <c r="C18" s="59"/>
      <c r="D18" s="50"/>
      <c r="E18" s="50"/>
      <c r="F18" s="50"/>
      <c r="G18" s="50"/>
      <c r="H18" s="50"/>
    </row>
    <row r="19" spans="1:8" s="6" customFormat="1" ht="9.9499999999999993" hidden="1" customHeight="1" x14ac:dyDescent="0.25">
      <c r="A19" s="6" t="s">
        <v>186</v>
      </c>
      <c r="C19" s="79"/>
      <c r="D19" s="80"/>
      <c r="E19" s="80"/>
      <c r="F19" s="80"/>
      <c r="G19" s="80"/>
      <c r="H19" s="81"/>
    </row>
    <row r="20" spans="1:8" s="6" customFormat="1" ht="20.100000000000001" customHeight="1" x14ac:dyDescent="0.25">
      <c r="C20" s="472" t="s">
        <v>42</v>
      </c>
      <c r="D20" s="473"/>
      <c r="E20" s="473"/>
      <c r="F20" s="473"/>
      <c r="G20" s="473"/>
      <c r="H20" s="474"/>
    </row>
    <row r="21" spans="1:8" s="6" customFormat="1" ht="9.9499999999999993" hidden="1" customHeight="1" x14ac:dyDescent="0.25">
      <c r="A21" s="6" t="s">
        <v>187</v>
      </c>
      <c r="C21" s="76"/>
      <c r="D21" s="77"/>
      <c r="E21" s="77"/>
      <c r="F21" s="77"/>
      <c r="G21" s="77"/>
      <c r="H21" s="78"/>
    </row>
    <row r="22" spans="1:8" s="6" customFormat="1" ht="20.100000000000001" customHeight="1" x14ac:dyDescent="0.25">
      <c r="C22" s="59"/>
      <c r="D22" s="50"/>
      <c r="E22" s="50"/>
      <c r="F22" s="50"/>
      <c r="G22" s="50"/>
      <c r="H22" s="50"/>
    </row>
    <row r="23" spans="1:8" s="6" customFormat="1" ht="20.100000000000001" customHeight="1" x14ac:dyDescent="0.25">
      <c r="C23" s="59"/>
      <c r="D23" s="50"/>
      <c r="E23" s="50"/>
      <c r="F23" s="50"/>
      <c r="G23" s="50"/>
      <c r="H23" s="50"/>
    </row>
    <row r="24" spans="1:8" s="6" customFormat="1" ht="20.100000000000001" customHeight="1" x14ac:dyDescent="0.25">
      <c r="C24" s="59"/>
      <c r="D24" s="50"/>
      <c r="E24" s="50"/>
      <c r="F24" s="50"/>
      <c r="G24" s="50"/>
      <c r="H24" s="50"/>
    </row>
    <row r="25" spans="1:8" s="6" customFormat="1" ht="9.9499999999999993" hidden="1" customHeight="1" x14ac:dyDescent="0.25">
      <c r="A25" s="6" t="s">
        <v>186</v>
      </c>
      <c r="C25" s="79"/>
      <c r="D25" s="80"/>
      <c r="E25" s="80"/>
      <c r="F25" s="80"/>
      <c r="G25" s="80"/>
      <c r="H25" s="81"/>
    </row>
    <row r="26" spans="1:8" s="6" customFormat="1" ht="20.100000000000001" customHeight="1" x14ac:dyDescent="0.25">
      <c r="C26" s="472" t="s">
        <v>43</v>
      </c>
      <c r="D26" s="473"/>
      <c r="E26" s="473"/>
      <c r="F26" s="473"/>
      <c r="G26" s="473"/>
      <c r="H26" s="474"/>
    </row>
    <row r="27" spans="1:8" s="6" customFormat="1" ht="9.9499999999999993" hidden="1" customHeight="1" x14ac:dyDescent="0.25">
      <c r="A27" s="6" t="s">
        <v>187</v>
      </c>
      <c r="C27" s="76"/>
      <c r="D27" s="77"/>
      <c r="E27" s="77"/>
      <c r="F27" s="77"/>
      <c r="G27" s="77"/>
      <c r="H27" s="78"/>
    </row>
    <row r="28" spans="1:8" s="6" customFormat="1" ht="20.100000000000001" customHeight="1" x14ac:dyDescent="0.25">
      <c r="C28" s="59"/>
      <c r="D28" s="50"/>
      <c r="E28" s="50"/>
      <c r="F28" s="50"/>
      <c r="G28" s="50"/>
      <c r="H28" s="50"/>
    </row>
    <row r="29" spans="1:8" s="6" customFormat="1" ht="20.100000000000001" customHeight="1" x14ac:dyDescent="0.25">
      <c r="C29" s="59"/>
      <c r="D29" s="50"/>
      <c r="E29" s="50"/>
      <c r="F29" s="50"/>
      <c r="G29" s="50"/>
      <c r="H29" s="50"/>
    </row>
    <row r="30" spans="1:8" s="6" customFormat="1" ht="20.100000000000001" customHeight="1" x14ac:dyDescent="0.25">
      <c r="C30" s="59"/>
      <c r="D30" s="50"/>
      <c r="E30" s="50"/>
      <c r="F30" s="50"/>
      <c r="G30" s="50"/>
      <c r="H30" s="50"/>
    </row>
    <row r="31" spans="1:8" s="6" customFormat="1" ht="9.9499999999999993" hidden="1" customHeight="1" x14ac:dyDescent="0.25">
      <c r="A31" s="6" t="s">
        <v>186</v>
      </c>
      <c r="C31" s="79"/>
      <c r="D31" s="80"/>
      <c r="E31" s="80"/>
      <c r="F31" s="80"/>
      <c r="G31" s="80"/>
      <c r="H31" s="81"/>
    </row>
    <row r="32" spans="1:8" s="6" customFormat="1" ht="20.100000000000001" customHeight="1" x14ac:dyDescent="0.25">
      <c r="C32" s="472" t="s">
        <v>44</v>
      </c>
      <c r="D32" s="473"/>
      <c r="E32" s="473"/>
      <c r="F32" s="473"/>
      <c r="G32" s="473"/>
      <c r="H32" s="474"/>
    </row>
    <row r="33" spans="1:12" s="6" customFormat="1" ht="9.9499999999999993" hidden="1" customHeight="1" x14ac:dyDescent="0.25">
      <c r="A33" s="6" t="s">
        <v>187</v>
      </c>
      <c r="C33" s="76"/>
      <c r="D33" s="77"/>
      <c r="E33" s="77"/>
      <c r="F33" s="77"/>
      <c r="G33" s="77"/>
      <c r="H33" s="78"/>
    </row>
    <row r="34" spans="1:12" s="6" customFormat="1" ht="20.100000000000001" customHeight="1" x14ac:dyDescent="0.25">
      <c r="C34" s="59"/>
      <c r="D34" s="50"/>
      <c r="E34" s="50"/>
      <c r="F34" s="50"/>
      <c r="G34" s="50"/>
      <c r="H34" s="50"/>
    </row>
    <row r="35" spans="1:12" s="6" customFormat="1" ht="20.100000000000001" customHeight="1" x14ac:dyDescent="0.25">
      <c r="C35" s="59"/>
      <c r="D35" s="50"/>
      <c r="E35" s="50"/>
      <c r="F35" s="50"/>
      <c r="G35" s="50"/>
      <c r="H35" s="50"/>
    </row>
    <row r="36" spans="1:12" s="6" customFormat="1" ht="20.100000000000001" customHeight="1" x14ac:dyDescent="0.25">
      <c r="C36" s="59"/>
      <c r="D36" s="50"/>
      <c r="E36" s="50"/>
      <c r="F36" s="50"/>
      <c r="G36" s="50"/>
      <c r="H36" s="50"/>
    </row>
    <row r="37" spans="1:12" s="6" customFormat="1" ht="9.9499999999999993" hidden="1" customHeight="1" x14ac:dyDescent="0.25">
      <c r="A37" s="6" t="s">
        <v>186</v>
      </c>
      <c r="C37" s="79"/>
      <c r="D37" s="80"/>
      <c r="E37" s="80"/>
      <c r="F37" s="80"/>
      <c r="G37" s="80"/>
      <c r="H37" s="81"/>
    </row>
    <row r="38" spans="1:12" s="6" customFormat="1" ht="20.100000000000001" customHeight="1" x14ac:dyDescent="0.25">
      <c r="C38" s="472" t="s">
        <v>45</v>
      </c>
      <c r="D38" s="473"/>
      <c r="E38" s="473"/>
      <c r="F38" s="473"/>
      <c r="G38" s="473"/>
      <c r="H38" s="474"/>
    </row>
    <row r="39" spans="1:12" s="6" customFormat="1" ht="9.9499999999999993" hidden="1" customHeight="1" x14ac:dyDescent="0.25">
      <c r="A39" s="6" t="s">
        <v>187</v>
      </c>
      <c r="C39" s="76"/>
      <c r="D39" s="77"/>
      <c r="E39" s="77"/>
      <c r="F39" s="77"/>
      <c r="G39" s="77"/>
      <c r="H39" s="78"/>
    </row>
    <row r="40" spans="1:12" s="6" customFormat="1" ht="20.100000000000001" customHeight="1" x14ac:dyDescent="0.25">
      <c r="C40" s="59"/>
      <c r="D40" s="50"/>
      <c r="E40" s="50"/>
      <c r="F40" s="50"/>
      <c r="G40" s="50"/>
      <c r="H40" s="50"/>
    </row>
    <row r="41" spans="1:12" s="6" customFormat="1" ht="20.100000000000001" customHeight="1" x14ac:dyDescent="0.25">
      <c r="C41" s="59"/>
      <c r="D41" s="50"/>
      <c r="E41" s="50"/>
      <c r="F41" s="50"/>
      <c r="G41" s="50"/>
      <c r="H41" s="50"/>
    </row>
    <row r="42" spans="1:12" s="6" customFormat="1" ht="20.100000000000001" customHeight="1" x14ac:dyDescent="0.25">
      <c r="C42" s="59"/>
      <c r="D42" s="50"/>
      <c r="E42" s="50"/>
      <c r="F42" s="50"/>
      <c r="G42" s="50"/>
      <c r="H42" s="50"/>
    </row>
    <row r="43" spans="1:12" s="6" customFormat="1" ht="9.9499999999999993" hidden="1" customHeight="1" x14ac:dyDescent="0.25">
      <c r="A43" s="6" t="s">
        <v>186</v>
      </c>
      <c r="C43" s="79"/>
      <c r="D43" s="80"/>
      <c r="E43" s="80"/>
      <c r="F43" s="80"/>
      <c r="G43" s="80"/>
      <c r="H43" s="81"/>
    </row>
    <row r="44" spans="1:12" s="6" customFormat="1" ht="20.100000000000001" customHeight="1" x14ac:dyDescent="0.25">
      <c r="C44" s="53" t="s">
        <v>7</v>
      </c>
      <c r="D44" s="48">
        <f>IFERROR(SUM(D9:D43),"")</f>
        <v>0</v>
      </c>
      <c r="E44" s="48">
        <f>IFERROR(SUM(E9:E43),"")</f>
        <v>0</v>
      </c>
      <c r="F44" s="48">
        <f>IFERROR(SUM(F9:F43),"")</f>
        <v>0</v>
      </c>
      <c r="G44" s="48">
        <f>IFERROR(SUM(G9:G43),"")</f>
        <v>0</v>
      </c>
      <c r="H44" s="48">
        <f>IFERROR(SUM(H9:H43),"")</f>
        <v>0</v>
      </c>
    </row>
    <row r="45" spans="1:12" ht="3.75" customHeight="1" x14ac:dyDescent="0.25">
      <c r="C45" s="21"/>
      <c r="D45" s="22"/>
      <c r="E45" s="22"/>
      <c r="F45" s="22"/>
      <c r="G45" s="22"/>
      <c r="H45" s="22"/>
      <c r="I45" s="23"/>
      <c r="J45" s="23"/>
      <c r="K45" s="23"/>
      <c r="L45" s="24"/>
    </row>
    <row r="46" spans="1:12" x14ac:dyDescent="0.25">
      <c r="D46" s="23"/>
      <c r="E46" s="23"/>
      <c r="F46" s="23"/>
      <c r="G46" s="23"/>
      <c r="H46" s="23"/>
      <c r="I46" s="23"/>
      <c r="J46" s="23"/>
    </row>
    <row r="47" spans="1:12" x14ac:dyDescent="0.25">
      <c r="D47" s="11"/>
      <c r="E47" s="11"/>
      <c r="F47" s="11"/>
      <c r="G47" s="11"/>
      <c r="H47" s="11"/>
      <c r="I47" s="11"/>
      <c r="J47" s="11"/>
    </row>
  </sheetData>
  <sheetProtection sheet="1" objects="1" scenarios="1"/>
  <mergeCells count="10">
    <mergeCell ref="C20:H20"/>
    <mergeCell ref="C26:H26"/>
    <mergeCell ref="C32:H32"/>
    <mergeCell ref="C38:H38"/>
    <mergeCell ref="C6:C7"/>
    <mergeCell ref="D6:E6"/>
    <mergeCell ref="F6:G6"/>
    <mergeCell ref="H6:H7"/>
    <mergeCell ref="C8:H8"/>
    <mergeCell ref="C14:H14"/>
  </mergeCells>
  <phoneticPr fontId="2"/>
  <printOptions horizontalCentered="1"/>
  <pageMargins left="0.39370078740157483" right="0.39370078740157483" top="0.59055118110236215" bottom="0.59055118110236215" header="0" footer="0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Button 3">
              <controlPr defaultSize="0" print="0" autoFill="0" autoPict="0" macro="[0]!T002_3_3_行追加">
                <anchor>
                  <from>
                    <xdr:col>2</xdr:col>
                    <xdr:colOff>333375</xdr:colOff>
                    <xdr:row>1</xdr:row>
                    <xdr:rowOff>523875</xdr:rowOff>
                  </from>
                  <to>
                    <xdr:col>2</xdr:col>
                    <xdr:colOff>1390650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Button 4">
              <controlPr defaultSize="0" print="0" autoFill="0" autoPict="0" macro="[0]!T002_3_3_行削除">
                <anchor>
                  <from>
                    <xdr:col>2</xdr:col>
                    <xdr:colOff>1543050</xdr:colOff>
                    <xdr:row>1</xdr:row>
                    <xdr:rowOff>523875</xdr:rowOff>
                  </from>
                  <to>
                    <xdr:col>3</xdr:col>
                    <xdr:colOff>628650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F40"/>
  <sheetViews>
    <sheetView showGridLines="0" view="pageBreakPreview" topLeftCell="A15" zoomScaleNormal="80" zoomScaleSheetLayoutView="100" workbookViewId="0">
      <selection activeCell="A15" sqref="A15:XFD15"/>
    </sheetView>
  </sheetViews>
  <sheetFormatPr defaultColWidth="9" defaultRowHeight="12.75" x14ac:dyDescent="0.25"/>
  <cols>
    <col min="1" max="1" width="3.59765625" customWidth="1"/>
    <col min="2" max="2" width="1" customWidth="1"/>
    <col min="3" max="3" width="29.86328125" customWidth="1"/>
    <col min="4" max="5" width="18.59765625" customWidth="1"/>
    <col min="6" max="6" width="17.86328125" bestFit="1" customWidth="1"/>
  </cols>
  <sheetData>
    <row r="1" spans="1:6" ht="13.5" customHeight="1" x14ac:dyDescent="0.25"/>
    <row r="2" spans="1:6" ht="55.5" customHeight="1" x14ac:dyDescent="0.25">
      <c r="E2" s="47" t="s">
        <v>136</v>
      </c>
      <c r="F2" s="47" t="s">
        <v>157</v>
      </c>
    </row>
    <row r="3" spans="1:6" ht="30" customHeight="1" x14ac:dyDescent="0.25">
      <c r="D3" t="s">
        <v>190</v>
      </c>
      <c r="E3" s="48">
        <v>1540730</v>
      </c>
      <c r="F3" s="173" t="str">
        <f>IF(D37=E3,"○","×")</f>
        <v>○</v>
      </c>
    </row>
    <row r="4" spans="1:6" ht="13.5" customHeight="1" x14ac:dyDescent="0.25"/>
    <row r="5" spans="1:6" ht="19.5" customHeight="1" x14ac:dyDescent="0.25">
      <c r="C5" t="s">
        <v>47</v>
      </c>
      <c r="D5" s="20"/>
      <c r="E5" s="56" t="s">
        <v>205</v>
      </c>
    </row>
    <row r="6" spans="1:6" s="6" customFormat="1" ht="30" customHeight="1" x14ac:dyDescent="0.25">
      <c r="C6" s="47" t="s">
        <v>36</v>
      </c>
      <c r="D6" s="47" t="s">
        <v>49</v>
      </c>
      <c r="E6" s="47" t="s">
        <v>50</v>
      </c>
    </row>
    <row r="7" spans="1:6" s="6" customFormat="1" ht="21" customHeight="1" x14ac:dyDescent="0.25">
      <c r="C7" s="472" t="s">
        <v>51</v>
      </c>
      <c r="D7" s="473"/>
      <c r="E7" s="474"/>
    </row>
    <row r="8" spans="1:6" s="6" customFormat="1" ht="21" hidden="1" customHeight="1" x14ac:dyDescent="0.25">
      <c r="C8" s="92"/>
      <c r="D8" s="93"/>
      <c r="E8" s="94"/>
    </row>
    <row r="9" spans="1:6" s="6" customFormat="1" ht="21" customHeight="1" x14ac:dyDescent="0.25">
      <c r="C9" s="481" t="s">
        <v>52</v>
      </c>
      <c r="D9" s="482"/>
      <c r="E9" s="483"/>
    </row>
    <row r="10" spans="1:6" s="6" customFormat="1" ht="21" hidden="1" customHeight="1" x14ac:dyDescent="0.25">
      <c r="A10" s="6" t="s">
        <v>188</v>
      </c>
      <c r="C10" s="87"/>
      <c r="D10" s="88"/>
      <c r="E10" s="89"/>
    </row>
    <row r="11" spans="1:6" s="6" customFormat="1" ht="21" customHeight="1" x14ac:dyDescent="0.25">
      <c r="C11" s="57"/>
      <c r="D11" s="50"/>
      <c r="E11" s="50"/>
    </row>
    <row r="12" spans="1:6" s="6" customFormat="1" ht="21" customHeight="1" x14ac:dyDescent="0.25">
      <c r="C12" s="57"/>
      <c r="D12" s="50"/>
      <c r="E12" s="50"/>
    </row>
    <row r="13" spans="1:6" s="6" customFormat="1" ht="21" customHeight="1" x14ac:dyDescent="0.25">
      <c r="C13" s="57"/>
      <c r="D13" s="50"/>
      <c r="E13" s="50"/>
    </row>
    <row r="14" spans="1:6" s="6" customFormat="1" ht="21" hidden="1" customHeight="1" x14ac:dyDescent="0.25">
      <c r="A14" s="6" t="s">
        <v>186</v>
      </c>
      <c r="C14" s="79"/>
      <c r="D14" s="90"/>
      <c r="E14" s="91"/>
    </row>
    <row r="15" spans="1:6" s="6" customFormat="1" ht="21" customHeight="1" x14ac:dyDescent="0.25">
      <c r="C15" s="472" t="s">
        <v>45</v>
      </c>
      <c r="D15" s="473"/>
      <c r="E15" s="474"/>
    </row>
    <row r="16" spans="1:6" s="6" customFormat="1" ht="21" hidden="1" customHeight="1" x14ac:dyDescent="0.25">
      <c r="A16" s="6" t="s">
        <v>188</v>
      </c>
      <c r="C16" s="87"/>
      <c r="D16" s="88"/>
      <c r="E16" s="89"/>
    </row>
    <row r="17" spans="1:5" s="6" customFormat="1" ht="21" customHeight="1" x14ac:dyDescent="0.25">
      <c r="C17" s="63"/>
      <c r="D17" s="60"/>
      <c r="E17" s="60"/>
    </row>
    <row r="18" spans="1:5" s="6" customFormat="1" ht="21" customHeight="1" x14ac:dyDescent="0.25">
      <c r="C18" s="63"/>
      <c r="D18" s="60"/>
      <c r="E18" s="60"/>
    </row>
    <row r="19" spans="1:5" s="6" customFormat="1" ht="21" customHeight="1" x14ac:dyDescent="0.25">
      <c r="C19" s="63"/>
      <c r="D19" s="60"/>
      <c r="E19" s="60"/>
    </row>
    <row r="20" spans="1:5" s="6" customFormat="1" ht="21" hidden="1" customHeight="1" x14ac:dyDescent="0.25">
      <c r="A20" s="6" t="s">
        <v>186</v>
      </c>
      <c r="C20" s="79"/>
      <c r="D20" s="80"/>
      <c r="E20" s="81"/>
    </row>
    <row r="21" spans="1:5" s="6" customFormat="1" ht="27" customHeight="1" thickBot="1" x14ac:dyDescent="0.3">
      <c r="C21" s="95" t="s">
        <v>53</v>
      </c>
      <c r="D21" s="97">
        <f>IFERROR(SUM(D10:D20),"")</f>
        <v>0</v>
      </c>
      <c r="E21" s="97">
        <f>IFERROR(SUM(E10:E20),"")</f>
        <v>0</v>
      </c>
    </row>
    <row r="22" spans="1:5" s="6" customFormat="1" ht="21" customHeight="1" thickTop="1" x14ac:dyDescent="0.25">
      <c r="C22" s="484" t="s">
        <v>54</v>
      </c>
      <c r="D22" s="485"/>
      <c r="E22" s="486"/>
    </row>
    <row r="23" spans="1:5" s="6" customFormat="1" ht="21" hidden="1" customHeight="1" x14ac:dyDescent="0.25">
      <c r="C23" s="92"/>
      <c r="D23" s="93"/>
      <c r="E23" s="94"/>
    </row>
    <row r="24" spans="1:5" s="6" customFormat="1" ht="21" customHeight="1" x14ac:dyDescent="0.25">
      <c r="C24" s="472" t="s">
        <v>55</v>
      </c>
      <c r="D24" s="473"/>
      <c r="E24" s="474"/>
    </row>
    <row r="25" spans="1:5" s="6" customFormat="1" ht="21" hidden="1" customHeight="1" x14ac:dyDescent="0.25">
      <c r="A25" s="6" t="s">
        <v>188</v>
      </c>
      <c r="C25" s="87"/>
      <c r="D25" s="88"/>
      <c r="E25" s="89"/>
    </row>
    <row r="26" spans="1:5" s="6" customFormat="1" ht="21" customHeight="1" x14ac:dyDescent="0.25">
      <c r="C26" s="57" t="s">
        <v>589</v>
      </c>
      <c r="D26" s="50">
        <v>701610</v>
      </c>
      <c r="E26" s="50"/>
    </row>
    <row r="27" spans="1:5" s="6" customFormat="1" ht="21" customHeight="1" x14ac:dyDescent="0.25">
      <c r="C27" s="57" t="s">
        <v>590</v>
      </c>
      <c r="D27" s="50">
        <v>460920</v>
      </c>
      <c r="E27" s="50"/>
    </row>
    <row r="28" spans="1:5" s="6" customFormat="1" ht="21" customHeight="1" x14ac:dyDescent="0.25">
      <c r="C28" s="57" t="s">
        <v>591</v>
      </c>
      <c r="D28" s="50">
        <v>286200</v>
      </c>
      <c r="E28" s="50"/>
    </row>
    <row r="29" spans="1:5" s="6" customFormat="1" ht="21" hidden="1" customHeight="1" x14ac:dyDescent="0.25">
      <c r="A29" s="6" t="s">
        <v>186</v>
      </c>
      <c r="C29" s="79"/>
      <c r="D29" s="90"/>
      <c r="E29" s="91"/>
    </row>
    <row r="30" spans="1:5" s="6" customFormat="1" ht="21" customHeight="1" x14ac:dyDescent="0.25">
      <c r="C30" s="472" t="s">
        <v>56</v>
      </c>
      <c r="D30" s="473"/>
      <c r="E30" s="474"/>
    </row>
    <row r="31" spans="1:5" s="6" customFormat="1" ht="21" hidden="1" customHeight="1" x14ac:dyDescent="0.25">
      <c r="A31" s="6" t="s">
        <v>188</v>
      </c>
      <c r="C31" s="87"/>
      <c r="D31" s="88"/>
      <c r="E31" s="89"/>
    </row>
    <row r="32" spans="1:5" s="6" customFormat="1" ht="21" customHeight="1" x14ac:dyDescent="0.25">
      <c r="C32" s="57"/>
      <c r="D32" s="50"/>
      <c r="E32" s="50"/>
    </row>
    <row r="33" spans="1:5" s="6" customFormat="1" ht="21" customHeight="1" x14ac:dyDescent="0.25">
      <c r="C33" s="57" t="s">
        <v>600</v>
      </c>
      <c r="D33" s="50">
        <v>92000</v>
      </c>
      <c r="E33" s="50"/>
    </row>
    <row r="34" spans="1:5" s="6" customFormat="1" ht="21" customHeight="1" x14ac:dyDescent="0.25">
      <c r="C34" s="57"/>
      <c r="D34" s="50"/>
      <c r="E34" s="50"/>
    </row>
    <row r="35" spans="1:5" s="6" customFormat="1" ht="21" hidden="1" customHeight="1" x14ac:dyDescent="0.25">
      <c r="A35" s="6" t="s">
        <v>186</v>
      </c>
      <c r="C35" s="79"/>
      <c r="D35" s="80"/>
      <c r="E35" s="81"/>
    </row>
    <row r="36" spans="1:5" s="6" customFormat="1" ht="27" customHeight="1" thickBot="1" x14ac:dyDescent="0.3">
      <c r="C36" s="95" t="s">
        <v>53</v>
      </c>
      <c r="D36" s="97">
        <f>IFERROR(SUM(D23:D35),"")</f>
        <v>1540730</v>
      </c>
      <c r="E36" s="97">
        <f>IFERROR(SUM(E23:E35),"")</f>
        <v>0</v>
      </c>
    </row>
    <row r="37" spans="1:5" s="6" customFormat="1" ht="27" customHeight="1" thickTop="1" x14ac:dyDescent="0.25">
      <c r="C37" s="96" t="s">
        <v>7</v>
      </c>
      <c r="D37" s="98">
        <f>IFERROR(SUM(D21,D36),"")</f>
        <v>1540730</v>
      </c>
      <c r="E37" s="98">
        <f>IFERROR(SUM(E21,E36),"")</f>
        <v>0</v>
      </c>
    </row>
    <row r="38" spans="1:5" ht="6.75" customHeight="1" x14ac:dyDescent="0.25">
      <c r="C38" s="21"/>
      <c r="D38" s="22"/>
      <c r="E38" s="22"/>
    </row>
    <row r="39" spans="1:5" ht="18.75" customHeight="1" x14ac:dyDescent="0.25">
      <c r="D39" s="23"/>
      <c r="E39" s="23"/>
    </row>
    <row r="40" spans="1:5" x14ac:dyDescent="0.25">
      <c r="D40" s="11"/>
      <c r="E40" s="11"/>
    </row>
  </sheetData>
  <sheetProtection sheet="1" objects="1" scenarios="1"/>
  <mergeCells count="6">
    <mergeCell ref="C9:E9"/>
    <mergeCell ref="C7:E7"/>
    <mergeCell ref="C22:E22"/>
    <mergeCell ref="C24:E24"/>
    <mergeCell ref="C30:E30"/>
    <mergeCell ref="C15:E15"/>
  </mergeCells>
  <phoneticPr fontId="2"/>
  <pageMargins left="0.39370078740157483" right="0.39370078740157483" top="0.59055118110236215" bottom="0.59055118110236215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Button 3">
              <controlPr defaultSize="0" print="0" autoFill="0" autoPict="0" macro="[0]!T002_3_4_行追加">
                <anchor>
                  <from>
                    <xdr:col>2</xdr:col>
                    <xdr:colOff>276225</xdr:colOff>
                    <xdr:row>2</xdr:row>
                    <xdr:rowOff>76200</xdr:rowOff>
                  </from>
                  <to>
                    <xdr:col>2</xdr:col>
                    <xdr:colOff>1447800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Button 4">
              <controlPr defaultSize="0" print="0" autoFill="0" autoPict="0" macro="[0]!T002_3_4_行削除">
                <anchor>
                  <from>
                    <xdr:col>2</xdr:col>
                    <xdr:colOff>1628775</xdr:colOff>
                    <xdr:row>2</xdr:row>
                    <xdr:rowOff>76200</xdr:rowOff>
                  </from>
                  <to>
                    <xdr:col>3</xdr:col>
                    <xdr:colOff>523875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pageSetUpPr fitToPage="1"/>
  </sheetPr>
  <dimension ref="A1:F42"/>
  <sheetViews>
    <sheetView showGridLines="0" view="pageBreakPreview" zoomScaleNormal="80" zoomScaleSheetLayoutView="100" workbookViewId="0">
      <selection activeCell="F21" sqref="F21"/>
    </sheetView>
  </sheetViews>
  <sheetFormatPr defaultColWidth="9" defaultRowHeight="12.75" x14ac:dyDescent="0.25"/>
  <cols>
    <col min="1" max="1" width="3.59765625" customWidth="1"/>
    <col min="2" max="2" width="1" customWidth="1"/>
    <col min="3" max="3" width="29.86328125" customWidth="1"/>
    <col min="4" max="5" width="18.59765625" customWidth="1"/>
    <col min="6" max="6" width="17.86328125" bestFit="1" customWidth="1"/>
  </cols>
  <sheetData>
    <row r="1" spans="1:6" ht="13.5" customHeight="1" x14ac:dyDescent="0.25"/>
    <row r="2" spans="1:6" ht="55.5" customHeight="1" x14ac:dyDescent="0.25">
      <c r="E2" s="47" t="s">
        <v>137</v>
      </c>
      <c r="F2" s="47" t="s">
        <v>157</v>
      </c>
    </row>
    <row r="3" spans="1:6" ht="30" customHeight="1" x14ac:dyDescent="0.25">
      <c r="E3" s="48">
        <v>541126</v>
      </c>
      <c r="F3" s="173" t="str">
        <f>IF(D39=E3,"○","×")</f>
        <v>○</v>
      </c>
    </row>
    <row r="4" spans="1:6" ht="13.5" customHeight="1" x14ac:dyDescent="0.25"/>
    <row r="5" spans="1:6" ht="19.5" customHeight="1" x14ac:dyDescent="0.25">
      <c r="C5" s="23" t="s">
        <v>48</v>
      </c>
      <c r="D5" s="20"/>
      <c r="E5" s="56" t="s">
        <v>205</v>
      </c>
    </row>
    <row r="6" spans="1:6" s="6" customFormat="1" ht="30" customHeight="1" x14ac:dyDescent="0.25">
      <c r="C6" s="47" t="s">
        <v>36</v>
      </c>
      <c r="D6" s="47" t="s">
        <v>49</v>
      </c>
      <c r="E6" s="47" t="s">
        <v>50</v>
      </c>
    </row>
    <row r="7" spans="1:6" s="6" customFormat="1" ht="21" customHeight="1" x14ac:dyDescent="0.25">
      <c r="C7" s="472" t="s">
        <v>51</v>
      </c>
      <c r="D7" s="473"/>
      <c r="E7" s="474"/>
    </row>
    <row r="8" spans="1:6" s="6" customFormat="1" ht="21" hidden="1" customHeight="1" x14ac:dyDescent="0.25">
      <c r="C8" s="92"/>
      <c r="D8" s="93"/>
      <c r="E8" s="94"/>
    </row>
    <row r="9" spans="1:6" s="6" customFormat="1" ht="21" customHeight="1" x14ac:dyDescent="0.25">
      <c r="C9" s="481" t="s">
        <v>52</v>
      </c>
      <c r="D9" s="482"/>
      <c r="E9" s="483"/>
    </row>
    <row r="10" spans="1:6" s="6" customFormat="1" ht="21" hidden="1" customHeight="1" x14ac:dyDescent="0.25">
      <c r="A10" s="6" t="s">
        <v>188</v>
      </c>
      <c r="C10" s="87"/>
      <c r="D10" s="88"/>
      <c r="E10" s="89"/>
    </row>
    <row r="11" spans="1:6" s="6" customFormat="1" ht="21" customHeight="1" x14ac:dyDescent="0.25">
      <c r="C11" s="57"/>
      <c r="D11" s="50"/>
      <c r="E11" s="50"/>
    </row>
    <row r="12" spans="1:6" s="6" customFormat="1" ht="21" customHeight="1" x14ac:dyDescent="0.25">
      <c r="C12" s="57"/>
      <c r="D12" s="50"/>
      <c r="E12" s="50"/>
    </row>
    <row r="13" spans="1:6" s="6" customFormat="1" ht="21" customHeight="1" x14ac:dyDescent="0.25">
      <c r="C13" s="57"/>
      <c r="D13" s="50"/>
      <c r="E13" s="50"/>
    </row>
    <row r="14" spans="1:6" s="6" customFormat="1" ht="21" hidden="1" customHeight="1" x14ac:dyDescent="0.25">
      <c r="A14" s="6" t="s">
        <v>186</v>
      </c>
      <c r="C14" s="79"/>
      <c r="D14" s="90"/>
      <c r="E14" s="91"/>
    </row>
    <row r="15" spans="1:6" s="6" customFormat="1" ht="21" customHeight="1" x14ac:dyDescent="0.25">
      <c r="C15" s="472" t="s">
        <v>45</v>
      </c>
      <c r="D15" s="473"/>
      <c r="E15" s="474"/>
    </row>
    <row r="16" spans="1:6" s="6" customFormat="1" ht="21" hidden="1" customHeight="1" x14ac:dyDescent="0.25">
      <c r="A16" s="6" t="s">
        <v>188</v>
      </c>
      <c r="C16" s="87"/>
      <c r="D16" s="88"/>
      <c r="E16" s="89"/>
    </row>
    <row r="17" spans="1:5" s="6" customFormat="1" ht="21" customHeight="1" x14ac:dyDescent="0.25">
      <c r="C17" s="57"/>
      <c r="D17" s="50"/>
      <c r="E17" s="50"/>
    </row>
    <row r="18" spans="1:5" s="6" customFormat="1" ht="21" customHeight="1" x14ac:dyDescent="0.25">
      <c r="C18" s="57"/>
      <c r="D18" s="50"/>
      <c r="E18" s="50"/>
    </row>
    <row r="19" spans="1:5" s="6" customFormat="1" ht="21" customHeight="1" x14ac:dyDescent="0.25">
      <c r="C19" s="57"/>
      <c r="D19" s="50"/>
      <c r="E19" s="50"/>
    </row>
    <row r="20" spans="1:5" s="6" customFormat="1" ht="21" hidden="1" customHeight="1" x14ac:dyDescent="0.25">
      <c r="A20" s="6" t="s">
        <v>186</v>
      </c>
      <c r="C20" s="99"/>
      <c r="D20" s="80"/>
      <c r="E20" s="81"/>
    </row>
    <row r="21" spans="1:5" s="6" customFormat="1" ht="27" customHeight="1" thickBot="1" x14ac:dyDescent="0.3">
      <c r="C21" s="95" t="s">
        <v>53</v>
      </c>
      <c r="D21" s="97">
        <f>IFERROR(SUM(D10:D20),"")</f>
        <v>0</v>
      </c>
      <c r="E21" s="97">
        <f>IFERROR(SUM(E10:E20),"")</f>
        <v>0</v>
      </c>
    </row>
    <row r="22" spans="1:5" s="6" customFormat="1" ht="21" customHeight="1" thickTop="1" x14ac:dyDescent="0.25">
      <c r="C22" s="484" t="s">
        <v>54</v>
      </c>
      <c r="D22" s="485"/>
      <c r="E22" s="486"/>
    </row>
    <row r="23" spans="1:5" s="6" customFormat="1" ht="21" hidden="1" customHeight="1" x14ac:dyDescent="0.25">
      <c r="C23" s="84"/>
      <c r="D23" s="85"/>
      <c r="E23" s="86"/>
    </row>
    <row r="24" spans="1:5" s="6" customFormat="1" ht="21" customHeight="1" x14ac:dyDescent="0.25">
      <c r="C24" s="481" t="s">
        <v>55</v>
      </c>
      <c r="D24" s="482"/>
      <c r="E24" s="483"/>
    </row>
    <row r="25" spans="1:5" s="6" customFormat="1" ht="21" hidden="1" customHeight="1" x14ac:dyDescent="0.25">
      <c r="A25" s="6" t="s">
        <v>188</v>
      </c>
      <c r="C25" s="87"/>
      <c r="D25" s="88"/>
      <c r="E25" s="89"/>
    </row>
    <row r="26" spans="1:5" s="6" customFormat="1" ht="21" customHeight="1" x14ac:dyDescent="0.25">
      <c r="C26" s="57" t="s">
        <v>579</v>
      </c>
      <c r="D26" s="50">
        <v>154126</v>
      </c>
      <c r="E26" s="50"/>
    </row>
    <row r="27" spans="1:5" s="6" customFormat="1" ht="21" customHeight="1" x14ac:dyDescent="0.25">
      <c r="C27" s="57" t="s">
        <v>580</v>
      </c>
      <c r="D27" s="50">
        <v>220300</v>
      </c>
      <c r="E27" s="50"/>
    </row>
    <row r="28" spans="1:5" s="6" customFormat="1" ht="21" customHeight="1" x14ac:dyDescent="0.25">
      <c r="C28" s="57" t="s">
        <v>581</v>
      </c>
      <c r="D28" s="50">
        <v>115700</v>
      </c>
      <c r="E28" s="50"/>
    </row>
    <row r="29" spans="1:5" s="6" customFormat="1" ht="21" customHeight="1" x14ac:dyDescent="0.25">
      <c r="C29" s="57"/>
      <c r="D29" s="50"/>
      <c r="E29" s="50"/>
    </row>
    <row r="30" spans="1:5" s="6" customFormat="1" ht="21" customHeight="1" x14ac:dyDescent="0.25">
      <c r="C30" s="57"/>
      <c r="D30" s="50"/>
      <c r="E30" s="50"/>
    </row>
    <row r="31" spans="1:5" s="6" customFormat="1" ht="21" hidden="1" customHeight="1" x14ac:dyDescent="0.25">
      <c r="A31" s="6" t="s">
        <v>186</v>
      </c>
      <c r="C31" s="79"/>
      <c r="D31" s="90"/>
      <c r="E31" s="91"/>
    </row>
    <row r="32" spans="1:5" s="6" customFormat="1" ht="21" customHeight="1" x14ac:dyDescent="0.25">
      <c r="C32" s="472" t="s">
        <v>56</v>
      </c>
      <c r="D32" s="473"/>
      <c r="E32" s="474"/>
    </row>
    <row r="33" spans="1:5" s="6" customFormat="1" ht="21" hidden="1" customHeight="1" x14ac:dyDescent="0.25">
      <c r="A33" s="6" t="s">
        <v>188</v>
      </c>
      <c r="C33" s="87"/>
      <c r="D33" s="88"/>
      <c r="E33" s="89"/>
    </row>
    <row r="34" spans="1:5" s="6" customFormat="1" ht="21" customHeight="1" x14ac:dyDescent="0.25">
      <c r="C34" s="57" t="s">
        <v>600</v>
      </c>
      <c r="D34" s="50">
        <v>25000</v>
      </c>
      <c r="E34" s="50"/>
    </row>
    <row r="35" spans="1:5" s="6" customFormat="1" ht="21" customHeight="1" x14ac:dyDescent="0.25">
      <c r="C35" s="57" t="s">
        <v>601</v>
      </c>
      <c r="D35" s="50">
        <v>26000</v>
      </c>
      <c r="E35" s="50"/>
    </row>
    <row r="36" spans="1:5" s="6" customFormat="1" ht="21" customHeight="1" x14ac:dyDescent="0.25">
      <c r="C36" s="57"/>
      <c r="D36" s="50"/>
      <c r="E36" s="50"/>
    </row>
    <row r="37" spans="1:5" s="6" customFormat="1" ht="21" hidden="1" customHeight="1" x14ac:dyDescent="0.25">
      <c r="A37" s="6" t="s">
        <v>186</v>
      </c>
      <c r="C37" s="99"/>
      <c r="D37" s="80"/>
      <c r="E37" s="81"/>
    </row>
    <row r="38" spans="1:5" s="6" customFormat="1" ht="27" customHeight="1" thickBot="1" x14ac:dyDescent="0.3">
      <c r="C38" s="95" t="s">
        <v>53</v>
      </c>
      <c r="D38" s="97">
        <f>IFERROR(SUM(D25:D37),"")</f>
        <v>541126</v>
      </c>
      <c r="E38" s="97">
        <f>IFERROR(SUM(E25:E37),"")</f>
        <v>0</v>
      </c>
    </row>
    <row r="39" spans="1:5" s="6" customFormat="1" ht="27" customHeight="1" thickTop="1" x14ac:dyDescent="0.25">
      <c r="C39" s="96" t="s">
        <v>7</v>
      </c>
      <c r="D39" s="98">
        <f>IFERROR(SUM(D21,D38),"")</f>
        <v>541126</v>
      </c>
      <c r="E39" s="98">
        <f>IFERROR(SUM(E21,E38),"")</f>
        <v>0</v>
      </c>
    </row>
    <row r="40" spans="1:5" ht="6.75" customHeight="1" x14ac:dyDescent="0.25">
      <c r="C40" s="23"/>
      <c r="D40" s="23"/>
      <c r="E40" s="24"/>
    </row>
    <row r="41" spans="1:5" ht="18.75" customHeight="1" x14ac:dyDescent="0.25">
      <c r="C41" s="23"/>
      <c r="D41" s="23"/>
      <c r="E41" s="24"/>
    </row>
    <row r="42" spans="1:5" x14ac:dyDescent="0.25">
      <c r="C42" s="11"/>
    </row>
  </sheetData>
  <mergeCells count="6">
    <mergeCell ref="C32:E32"/>
    <mergeCell ref="C7:E7"/>
    <mergeCell ref="C9:E9"/>
    <mergeCell ref="C15:E15"/>
    <mergeCell ref="C22:E22"/>
    <mergeCell ref="C24:E24"/>
  </mergeCells>
  <phoneticPr fontId="2"/>
  <pageMargins left="0.39370078740157483" right="0.39370078740157483" top="0.59055118110236215" bottom="0.59055118110236215" header="0" footer="0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6" r:id="rId4" name="Button 4">
              <controlPr defaultSize="0" print="0" autoFill="0" autoPict="0" macro="[0]!T002_3_5_行追加">
                <anchor>
                  <from>
                    <xdr:col>2</xdr:col>
                    <xdr:colOff>238125</xdr:colOff>
                    <xdr:row>2</xdr:row>
                    <xdr:rowOff>9525</xdr:rowOff>
                  </from>
                  <to>
                    <xdr:col>2</xdr:col>
                    <xdr:colOff>1323975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5" name="Button 5">
              <controlPr defaultSize="0" print="0" autoFill="0" autoPict="0" macro="[0]!T002_3_5_行削除">
                <anchor>
                  <from>
                    <xdr:col>2</xdr:col>
                    <xdr:colOff>1485900</xdr:colOff>
                    <xdr:row>2</xdr:row>
                    <xdr:rowOff>9525</xdr:rowOff>
                  </from>
                  <to>
                    <xdr:col>3</xdr:col>
                    <xdr:colOff>295275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48</vt:i4>
      </vt:variant>
    </vt:vector>
  </HeadingPairs>
  <TitlesOfParts>
    <vt:vector size="66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Sheet1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未収金!End</vt:lpstr>
      <vt:lpstr>End</vt:lpstr>
      <vt:lpstr>引当金!Print_Area</vt:lpstr>
      <vt:lpstr>基金!Print_Area</vt:lpstr>
      <vt:lpstr>行政コスト計算書!Print_Area</vt:lpstr>
      <vt:lpstr>財源会計テンプレート!Print_Area</vt:lpstr>
      <vt:lpstr>財源情報明細!Print_Area</vt:lpstr>
      <vt:lpstr>財源明細!Print_Area</vt:lpstr>
      <vt:lpstr>資金収支計算書!Print_Area</vt:lpstr>
      <vt:lpstr>資金明細!Print_Area</vt:lpstr>
      <vt:lpstr>純資産変動計算書!Print_Area</vt:lpstr>
      <vt:lpstr>貸借対照表!Print_Area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未収金!Print_Area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未収金!Start</vt:lpstr>
      <vt:lpstr>Start</vt:lpstr>
      <vt:lpstr>合計</vt:lpstr>
      <vt:lpstr>銘柄名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Takahito Saito</dc:creator>
  <cp:lastModifiedBy>齋藤　貴仁</cp:lastModifiedBy>
  <cp:lastPrinted>2023-03-31T10:02:33Z</cp:lastPrinted>
  <dcterms:created xsi:type="dcterms:W3CDTF">2014-03-27T08:10:30Z</dcterms:created>
  <dcterms:modified xsi:type="dcterms:W3CDTF">2023-04-01T08:37:04Z</dcterms:modified>
</cp:coreProperties>
</file>