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omments9.xml" ContentType="application/vnd.openxmlformats-officedocument.spreadsheetml.comment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8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csoumu\Desktop\"/>
    </mc:Choice>
  </mc:AlternateContent>
  <bookViews>
    <workbookView xWindow="0" yWindow="0" windowWidth="14400" windowHeight="13365" tabRatio="686" firstSheet="4" activeTab="4"/>
  </bookViews>
  <sheets>
    <sheet name="貸借対照表" sheetId="178" state="hidden" r:id="rId1"/>
    <sheet name="純資産変動計算書" sheetId="179" state="hidden" r:id="rId2"/>
    <sheet name="行政コスト計算書" sheetId="180" state="hidden" r:id="rId3"/>
    <sheet name="資金収支計算書" sheetId="181" state="hidden" r:id="rId4"/>
    <sheet name="投資及び出資金" sheetId="26" r:id="rId5"/>
    <sheet name="基金" sheetId="9" r:id="rId6"/>
    <sheet name="貸付金" sheetId="10" r:id="rId7"/>
    <sheet name="長期延滞債権" sheetId="11" r:id="rId8"/>
    <sheet name="未収金" sheetId="28" r:id="rId9"/>
    <sheet name="地方債（借入先別）" sheetId="12" r:id="rId10"/>
    <sheet name="地方債（利率別など）" sheetId="13" r:id="rId11"/>
    <sheet name="引当金" sheetId="35" r:id="rId12"/>
    <sheet name="補助金" sheetId="163" r:id="rId13"/>
    <sheet name="財源明細" sheetId="37" r:id="rId14"/>
    <sheet name="財源情報明細" sheetId="38" r:id="rId15"/>
    <sheet name="資金明細" sheetId="39" r:id="rId16"/>
    <sheet name="財源会計テンプレート" sheetId="42" state="hidden" r:id="rId17"/>
    <sheet name="Sheet1" sheetId="173" r:id="rId18"/>
  </sheets>
  <externalReferences>
    <externalReference r:id="rId19"/>
  </externalReferences>
  <definedNames>
    <definedName name="ColumnEnd" localSheetId="11">引当金!$G$4</definedName>
    <definedName name="ColumnEnd" localSheetId="5">基金!$I$6</definedName>
    <definedName name="ColumnEnd" localSheetId="16">#REF!</definedName>
    <definedName name="ColumnEnd" localSheetId="14">財源情報明細!$G$6</definedName>
    <definedName name="ColumnEnd" localSheetId="13">財源明細!$F$7</definedName>
    <definedName name="ColumnEnd" localSheetId="15">資金明細!$C$7</definedName>
    <definedName name="ColumnEnd" localSheetId="6">貸付金!$H$6</definedName>
    <definedName name="ColumnEnd" localSheetId="7">長期延滞債権!$E$6</definedName>
    <definedName name="ColumnEnd" localSheetId="4">投資及び出資金!$J$7</definedName>
    <definedName name="ColumnEnd" localSheetId="12">補助金!$I$7</definedName>
    <definedName name="ColumnEnd" localSheetId="8">未収金!$E$6</definedName>
    <definedName name="CSV" localSheetId="2">#REF!</definedName>
    <definedName name="CSV" localSheetId="3">#REF!</definedName>
    <definedName name="CSV" localSheetId="1">#REF!</definedName>
    <definedName name="CSV" localSheetId="0">#REF!</definedName>
    <definedName name="CSV">#REF!</definedName>
    <definedName name="CSVDATA" localSheetId="2">#REF!</definedName>
    <definedName name="CSVDATA" localSheetId="3">#REF!</definedName>
    <definedName name="CSVDATA" localSheetId="1">#REF!</definedName>
    <definedName name="CSVDATA" localSheetId="0">#REF!</definedName>
    <definedName name="CSVDATA">#REF!</definedName>
    <definedName name="End" localSheetId="11">引当金!$B$16</definedName>
    <definedName name="End" localSheetId="5">基金!$C$24</definedName>
    <definedName name="End" localSheetId="16">#REF!</definedName>
    <definedName name="End" localSheetId="14">財源情報明細!$B$11</definedName>
    <definedName name="End" localSheetId="13">#REF!</definedName>
    <definedName name="End" localSheetId="15">資金明細!$B$15</definedName>
    <definedName name="End" localSheetId="6">貸付金!$C$44</definedName>
    <definedName name="End" localSheetId="7">長期延滞債権!$C$37</definedName>
    <definedName name="End" localSheetId="12">補助金!$B$31</definedName>
    <definedName name="End" localSheetId="8">未収金!$C$39</definedName>
    <definedName name="End">投資及び出資金!$C$16</definedName>
    <definedName name="_xlnm.Print_Area" localSheetId="11">引当金!$A$3:$H$17</definedName>
    <definedName name="_xlnm.Print_Area" localSheetId="5">基金!$B$5:$J$26</definedName>
    <definedName name="_xlnm.Print_Area" localSheetId="2">行政コスト計算書!$B$1:$P$50</definedName>
    <definedName name="_xlnm.Print_Area" localSheetId="16">財源会計テンプレート!$A$2:$G$21</definedName>
    <definedName name="_xlnm.Print_Area" localSheetId="14">財源情報明細!$A$4:$H$12</definedName>
    <definedName name="_xlnm.Print_Area" localSheetId="13">財源明細!$A$5:$G$68</definedName>
    <definedName name="_xlnm.Print_Area" localSheetId="3">資金収支計算書!$B$1:$O$69</definedName>
    <definedName name="_xlnm.Print_Area" localSheetId="15">資金明細!$A$5:$C$16</definedName>
    <definedName name="_xlnm.Print_Area" localSheetId="1">純資産変動計算書!$B$1:$Q$32</definedName>
    <definedName name="_xlnm.Print_Area" localSheetId="0">貸借対照表!$C$1:$AB$71</definedName>
    <definedName name="_xlnm.Print_Area" localSheetId="6">貸付金!$B$5:$I$45</definedName>
    <definedName name="_xlnm.Print_Area" localSheetId="9">'地方債（借入先別）'!$A$5:$M$23</definedName>
    <definedName name="_xlnm.Print_Area" localSheetId="10">'地方債（利率別など）'!$B$2:$M$19</definedName>
    <definedName name="_xlnm.Print_Area" localSheetId="7">長期延滞債権!$B$5:$E$38</definedName>
    <definedName name="_xlnm.Print_Area" localSheetId="4">投資及び出資金!$B$5:$N$47</definedName>
    <definedName name="_xlnm.Print_Area" localSheetId="12">補助金!$A$5:$K$32</definedName>
    <definedName name="_xlnm.Print_Area" localSheetId="8">未収金!$B$5:$E$40</definedName>
    <definedName name="Start" localSheetId="11">引当金!$B$4</definedName>
    <definedName name="Start" localSheetId="5">基金!$C$6</definedName>
    <definedName name="Start" localSheetId="16">#REF!</definedName>
    <definedName name="Start" localSheetId="14">財源情報明細!$B$5</definedName>
    <definedName name="Start" localSheetId="13">財源明細!$B$7</definedName>
    <definedName name="Start" localSheetId="15">#REF!</definedName>
    <definedName name="Start" localSheetId="6">貸付金!$C$6</definedName>
    <definedName name="Start" localSheetId="7">長期延滞債権!$C$6</definedName>
    <definedName name="Start" localSheetId="4">投資及び出資金!$C$7</definedName>
    <definedName name="Start" localSheetId="12">補助金!$B$7</definedName>
    <definedName name="Start" localSheetId="8">未収金!$C$6</definedName>
    <definedName name="Start">投資及び出資金!$C$7</definedName>
    <definedName name="Start1" localSheetId="16">#REF!</definedName>
    <definedName name="Start1" localSheetId="12">#REF!</definedName>
    <definedName name="Start1">#REF!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合計">投資及び出資金!$C$16</definedName>
    <definedName name="銘柄名">投資及び出資金!$C$7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42" l="1"/>
  <c r="F20" i="42"/>
  <c r="F19" i="42"/>
  <c r="F13" i="42"/>
  <c r="F7" i="42"/>
  <c r="C15" i="39"/>
  <c r="E3" i="39"/>
  <c r="G11" i="38"/>
  <c r="F11" i="38"/>
  <c r="E11" i="38"/>
  <c r="D11" i="38"/>
  <c r="C11" i="38"/>
  <c r="K10" i="38"/>
  <c r="C10" i="38"/>
  <c r="K9" i="38"/>
  <c r="C9" i="38"/>
  <c r="K8" i="38"/>
  <c r="C8" i="38"/>
  <c r="K7" i="38"/>
  <c r="C7" i="38"/>
  <c r="F88" i="37"/>
  <c r="F87" i="37"/>
  <c r="F86" i="37"/>
  <c r="F80" i="37"/>
  <c r="F74" i="37"/>
  <c r="F68" i="37"/>
  <c r="F67" i="37"/>
  <c r="F66" i="37"/>
  <c r="F60" i="37"/>
  <c r="F54" i="37"/>
  <c r="F48" i="37"/>
  <c r="F47" i="37"/>
  <c r="F46" i="37"/>
  <c r="F40" i="37"/>
  <c r="F34" i="37"/>
  <c r="F28" i="37"/>
  <c r="F27" i="37"/>
  <c r="F26" i="37"/>
  <c r="F20" i="37"/>
  <c r="F14" i="37"/>
  <c r="M3" i="37"/>
  <c r="K3" i="37"/>
  <c r="I3" i="37"/>
  <c r="G31" i="163"/>
  <c r="G30" i="163"/>
  <c r="G12" i="163"/>
  <c r="I3" i="163"/>
  <c r="G16" i="35"/>
  <c r="F16" i="35"/>
  <c r="E16" i="35"/>
  <c r="D16" i="35"/>
  <c r="C16" i="35"/>
  <c r="K15" i="35"/>
  <c r="G15" i="35"/>
  <c r="K13" i="35"/>
  <c r="G13" i="35"/>
  <c r="K12" i="35"/>
  <c r="G12" i="35"/>
  <c r="K10" i="35"/>
  <c r="G10" i="35"/>
  <c r="K8" i="35"/>
  <c r="G8" i="35"/>
  <c r="K7" i="35"/>
  <c r="G7" i="35"/>
  <c r="Q12" i="13"/>
  <c r="O12" i="13"/>
  <c r="C12" i="13"/>
  <c r="O6" i="13"/>
  <c r="C6" i="13"/>
  <c r="L22" i="12"/>
  <c r="K22" i="12"/>
  <c r="J22" i="12"/>
  <c r="I22" i="12"/>
  <c r="H22" i="12"/>
  <c r="G22" i="12"/>
  <c r="F22" i="12"/>
  <c r="E22" i="12"/>
  <c r="D22" i="12"/>
  <c r="C22" i="12"/>
  <c r="J3" i="12"/>
  <c r="G3" i="12"/>
  <c r="E39" i="28"/>
  <c r="D39" i="28"/>
  <c r="E38" i="28"/>
  <c r="D38" i="28"/>
  <c r="E21" i="28"/>
  <c r="D21" i="28"/>
  <c r="F3" i="28"/>
  <c r="E37" i="11"/>
  <c r="D37" i="11"/>
  <c r="E36" i="11"/>
  <c r="D36" i="11"/>
  <c r="E21" i="11"/>
  <c r="D21" i="11"/>
  <c r="F3" i="11"/>
  <c r="H44" i="10"/>
  <c r="G44" i="10"/>
  <c r="F44" i="10"/>
  <c r="E44" i="10"/>
  <c r="D44" i="10"/>
  <c r="H3" i="10"/>
  <c r="F3" i="10"/>
  <c r="I24" i="9"/>
  <c r="H24" i="9"/>
  <c r="G24" i="9"/>
  <c r="F24" i="9"/>
  <c r="E24" i="9"/>
  <c r="D24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I3" i="9"/>
  <c r="H3" i="9"/>
  <c r="M45" i="26"/>
  <c r="L45" i="26"/>
  <c r="K45" i="26"/>
  <c r="J45" i="26"/>
  <c r="H45" i="26"/>
  <c r="G45" i="26"/>
  <c r="F45" i="26"/>
  <c r="E45" i="26"/>
  <c r="D45" i="26"/>
  <c r="L44" i="26"/>
  <c r="J44" i="26"/>
  <c r="I44" i="26"/>
  <c r="G44" i="26"/>
  <c r="L43" i="26"/>
  <c r="J43" i="26"/>
  <c r="I43" i="26"/>
  <c r="G43" i="26"/>
  <c r="L42" i="26"/>
  <c r="J42" i="26"/>
  <c r="I42" i="26"/>
  <c r="G42" i="26"/>
  <c r="L41" i="26"/>
  <c r="J41" i="26"/>
  <c r="I41" i="26"/>
  <c r="G41" i="26"/>
  <c r="L40" i="26"/>
  <c r="J40" i="26"/>
  <c r="I40" i="26"/>
  <c r="G40" i="26"/>
  <c r="L39" i="26"/>
  <c r="J39" i="26"/>
  <c r="I39" i="26"/>
  <c r="G39" i="26"/>
  <c r="L38" i="26"/>
  <c r="J38" i="26"/>
  <c r="I38" i="26"/>
  <c r="G38" i="26"/>
  <c r="L37" i="26"/>
  <c r="J37" i="26"/>
  <c r="I37" i="26"/>
  <c r="G37" i="26"/>
  <c r="L36" i="26"/>
  <c r="J36" i="26"/>
  <c r="I36" i="26"/>
  <c r="G36" i="26"/>
  <c r="L35" i="26"/>
  <c r="J35" i="26"/>
  <c r="I35" i="26"/>
  <c r="G35" i="26"/>
  <c r="L34" i="26"/>
  <c r="J34" i="26"/>
  <c r="I34" i="26"/>
  <c r="G34" i="26"/>
  <c r="L33" i="26"/>
  <c r="J33" i="26"/>
  <c r="I33" i="26"/>
  <c r="G33" i="26"/>
  <c r="L32" i="26"/>
  <c r="J32" i="26"/>
  <c r="I32" i="26"/>
  <c r="G32" i="26"/>
  <c r="L26" i="26"/>
  <c r="K26" i="26"/>
  <c r="J26" i="26"/>
  <c r="H26" i="26"/>
  <c r="G26" i="26"/>
  <c r="F26" i="26"/>
  <c r="E26" i="26"/>
  <c r="D26" i="26"/>
  <c r="J24" i="26"/>
  <c r="I24" i="26"/>
  <c r="G24" i="26"/>
  <c r="J23" i="26"/>
  <c r="I23" i="26"/>
  <c r="G23" i="26"/>
  <c r="J22" i="26"/>
  <c r="I22" i="26"/>
  <c r="G22" i="26"/>
  <c r="J16" i="26"/>
  <c r="I16" i="26"/>
  <c r="H16" i="26"/>
  <c r="G16" i="26"/>
  <c r="F16" i="26"/>
  <c r="E16" i="26"/>
  <c r="D16" i="26"/>
  <c r="I15" i="26"/>
  <c r="I14" i="26"/>
  <c r="H14" i="26"/>
  <c r="F14" i="26"/>
  <c r="I13" i="26"/>
  <c r="H13" i="26"/>
  <c r="F13" i="26"/>
  <c r="I12" i="26"/>
  <c r="H12" i="26"/>
  <c r="F12" i="26"/>
  <c r="I11" i="26"/>
  <c r="H11" i="26"/>
  <c r="F11" i="26"/>
  <c r="I10" i="26"/>
  <c r="H10" i="26"/>
  <c r="F10" i="26"/>
  <c r="I9" i="26"/>
  <c r="H9" i="26"/>
  <c r="F9" i="26"/>
  <c r="H3" i="26"/>
  <c r="U30" i="179"/>
  <c r="Q30" i="179"/>
  <c r="W29" i="179"/>
  <c r="V29" i="179"/>
  <c r="U29" i="179"/>
  <c r="Q29" i="179"/>
  <c r="U28" i="179"/>
  <c r="U27" i="179"/>
  <c r="U26" i="179"/>
  <c r="W21" i="179"/>
  <c r="V21" i="179"/>
  <c r="W20" i="179"/>
  <c r="U20" i="179"/>
  <c r="Q20" i="179"/>
  <c r="U19" i="179"/>
  <c r="U18" i="179"/>
  <c r="W17" i="179"/>
  <c r="U17" i="179"/>
  <c r="Q17" i="179"/>
  <c r="U16" i="179"/>
  <c r="U15" i="179"/>
  <c r="AE69" i="178"/>
  <c r="AD69" i="178"/>
  <c r="AE68" i="178"/>
  <c r="AD63" i="178"/>
  <c r="AD59" i="178"/>
  <c r="AD54" i="178"/>
  <c r="AD47" i="178"/>
  <c r="AD46" i="178"/>
  <c r="AD43" i="178"/>
  <c r="AD32" i="178"/>
  <c r="AE29" i="178"/>
  <c r="AE20" i="178"/>
  <c r="AD16" i="178"/>
  <c r="AD15" i="178"/>
  <c r="AE14" i="178"/>
  <c r="AD14" i="178"/>
</calcChain>
</file>

<file path=xl/comments1.xml><?xml version="1.0" encoding="utf-8"?>
<comments xmlns="http://schemas.openxmlformats.org/spreadsheetml/2006/main">
  <authors>
    <author>23317599</author>
  </authors>
  <commentList>
    <comment ref="H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【チェック】
[市場価格のあるもの]貸借対照表計上額（C）：合計　＋
[市場価格のないもののうち連結対象団体（会計）に対するもの]出資金額（貸借対照表計上額）（A)：合計　＋　[市場価格のないもののうち連結対象団体（会計）以外に対するもの]貸借対照表計上額（Ｉ）)：合計  ＝　
貸借対照表 投資および出資金
　○：一致
　×：不一致
</t>
        </r>
      </text>
    </comment>
  </commentList>
</comments>
</file>

<file path=xl/comments10.xml><?xml version="1.0" encoding="utf-8"?>
<comments xmlns="http://schemas.openxmlformats.org/spreadsheetml/2006/main">
  <authors>
    <author>23317599</author>
  </authors>
  <commentList>
    <comment ref="I2" authorId="0" shapeId="0">
      <text>
        <r>
          <rPr>
            <sz val="8"/>
            <color indexed="81"/>
            <rFont val="ＭＳ Ｐゴシック"/>
            <family val="3"/>
            <charset val="128"/>
          </rPr>
          <t>【チェック】
全会計の合計 ＝ 
純資産変動計算書 財源
　○：一致　　×：不一致</t>
        </r>
      </text>
    </comment>
    <comment ref="K2" authorId="0" shapeId="0">
      <text>
        <r>
          <rPr>
            <sz val="8"/>
            <color indexed="81"/>
            <rFont val="ＭＳ Ｐゴシック"/>
            <family val="3"/>
            <charset val="128"/>
          </rPr>
          <t>【チェック】
全会計の税収等：小計の合計 ＝ 
純資産変動計算書 税収等
　○：一致　　×：不一致</t>
        </r>
      </text>
    </comment>
    <comment ref="M2" authorId="0" shapeId="0">
      <text>
        <r>
          <rPr>
            <sz val="8"/>
            <color indexed="81"/>
            <rFont val="ＭＳ Ｐゴシック"/>
            <family val="3"/>
            <charset val="128"/>
          </rPr>
          <t>【チェック】
全会計の国県等補助金：小計の合計 ＝ 
純資産変動計算書 国県等補助金
　○：一致　　×：不一致</t>
        </r>
      </text>
    </comment>
  </commentList>
</comments>
</file>

<file path=xl/comments11.xml><?xml version="1.0" encoding="utf-8"?>
<comments xmlns="http://schemas.openxmlformats.org/spreadsheetml/2006/main">
  <authors>
    <author>23317599</author>
  </authors>
  <commentList>
    <comment ref="K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【チェック】
純行政コスト 金額 ＝ 
純資産変動計算書 純行政コストの合計
　○：一致　　×：不一致
</t>
        </r>
      </text>
    </comment>
    <comment ref="K8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有形固定資産等の増加 金額 ＝ 
純資産変動計算書 有形固定資産等の増加 固定資産等形成分
　○：一致　　×：不一致</t>
        </r>
      </text>
    </comment>
    <comment ref="K9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貸付金・基金等の増加 金額 ＝ 
純資産変動計算書 貸付金・基金等の増加 固定資産等形成分
　○：一致　　×：不一致</t>
        </r>
      </text>
    </comment>
    <comment ref="K10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その他 金額 ＝ 
純資産変動計算書 その他の合計
　○：一致
　×：不一致</t>
        </r>
      </text>
    </comment>
  </commentList>
</comments>
</file>

<file path=xl/comments12.xml><?xml version="1.0" encoding="utf-8"?>
<comments xmlns="http://schemas.openxmlformats.org/spreadsheetml/2006/main">
  <authors>
    <author>(株)日立製作所</author>
  </authors>
  <commentList>
    <comment ref="E2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本年度末残高：合計　＝
資金収支計算書　本年度末残高
　○：一致
　×：不一致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I2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合計：合計（貸借対照表計上額）　＝
貸借対照表基金合計
　○：一致
　×：不一致</t>
        </r>
      </text>
    </comment>
  </commentList>
</comments>
</file>

<file path=xl/comments3.xml><?xml version="1.0" encoding="utf-8"?>
<comments xmlns="http://schemas.openxmlformats.org/spreadsheetml/2006/main">
  <authors>
    <author>23317599</author>
  </authors>
  <commentList>
    <comment ref="F2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長期貸付金 貸借対照表計上額：合計 ＝ 
貸借対照表 長期貸付金
　○：一致
　×：不一致</t>
        </r>
      </text>
    </comment>
    <comment ref="H2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短期貸付金 貸借対照表計上額：合計 ＝ 
貸借対照表 短期貸付金
　○：一致
　×：不一致</t>
        </r>
      </text>
    </comment>
  </commentList>
</comments>
</file>

<file path=xl/comments4.xml><?xml version="1.0" encoding="utf-8"?>
<comments xmlns="http://schemas.openxmlformats.org/spreadsheetml/2006/main">
  <authors>
    <author>23317599</author>
  </authors>
  <commentList>
    <comment ref="F2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貸借対照表計上額：合計 ＝ 
貸借対照表 長期延滞債権
　○：一致
　×：不一致</t>
        </r>
      </text>
    </comment>
  </commentList>
</comments>
</file>

<file path=xl/comments5.xml><?xml version="1.0" encoding="utf-8"?>
<comments xmlns="http://schemas.openxmlformats.org/spreadsheetml/2006/main">
  <authors>
    <author>23317599</author>
  </authors>
  <commentList>
    <comment ref="F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【チェック】
貸借対照表計上額：合計 ＝ 
貸借対照表 未収金
　○：一致
　×：不一致 </t>
        </r>
      </text>
    </comment>
  </commentList>
</comments>
</file>

<file path=xl/comments6.xml><?xml version="1.0" encoding="utf-8"?>
<comments xmlns="http://schemas.openxmlformats.org/spreadsheetml/2006/main">
  <authors>
    <author>23317599</author>
  </authors>
  <commentList>
    <comment ref="G2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（地方債残高：合計 －　
　うち1年内償還予定：合計　＝ 
貸借対照表 固定負債 地方債
　○：一致
　×：不一致</t>
        </r>
      </text>
    </comment>
    <comment ref="J2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うち1年内償還予定：合計 ＝ 
貸借対照表 流動負債 1年内償還予定地方債
　○：一致
　×：不一致</t>
        </r>
      </text>
    </comment>
  </commentList>
</comments>
</file>

<file path=xl/comments7.xml><?xml version="1.0" encoding="utf-8"?>
<comments xmlns="http://schemas.openxmlformats.org/spreadsheetml/2006/main">
  <authors>
    <author>23317599</author>
  </authors>
  <commentList>
    <comment ref="O4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地方債残高 ＝ 
貸借対照表 固定負債 地方債 ＋ 
流動負債 1年内償還予定地方債
　○：一致
　×：不一致</t>
        </r>
      </text>
    </comment>
    <comment ref="O10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地方債残高：１年超～20年超までの合計 ＝ 
貸借対照表 固定負債 地方債
　○：一致
　×：不一致</t>
        </r>
      </text>
    </comment>
    <comment ref="Q10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地方債残高：１年以内 ＝ 
貸借対照表 流動負債 1年内償還予定地方債
　○：一致
　×：不一致</t>
        </r>
      </text>
    </comment>
  </commentList>
</comments>
</file>

<file path=xl/comments8.xml><?xml version="1.0" encoding="utf-8"?>
<comments xmlns="http://schemas.openxmlformats.org/spreadsheetml/2006/main">
  <authors>
    <author>(株)日立製作所</author>
  </authors>
  <commentList>
    <comment ref="K5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各引当金の本年度末残高　＝
貸借対照表　各引当金
　○：一致
　×：不一致</t>
        </r>
      </text>
    </comment>
  </commentList>
</comments>
</file>

<file path=xl/comments9.xml><?xml version="1.0" encoding="utf-8"?>
<comments xmlns="http://schemas.openxmlformats.org/spreadsheetml/2006/main">
  <authors>
    <author>23317599</author>
  </authors>
  <commentList>
    <comment ref="I2" authorId="0" shapeId="0">
      <text>
        <r>
          <rPr>
            <sz val="9"/>
            <color indexed="81"/>
            <rFont val="ＭＳ Ｐゴシック"/>
            <family val="3"/>
            <charset val="128"/>
          </rPr>
          <t>【チェック】
金額：合計 ＝ 
行政コスト計算書 補助金等
　○：一致
　×：不一致</t>
        </r>
      </text>
    </comment>
  </commentList>
</comments>
</file>

<file path=xl/sharedStrings.xml><?xml version="1.0" encoding="utf-8"?>
<sst xmlns="http://schemas.openxmlformats.org/spreadsheetml/2006/main" count="1007" uniqueCount="608">
  <si>
    <t>職員給与費</t>
  </si>
  <si>
    <t>税等未収金</t>
    <rPh sb="0" eb="1">
      <t>ゼイ</t>
    </rPh>
    <rPh sb="1" eb="2">
      <t>ナド</t>
    </rPh>
    <rPh sb="2" eb="5">
      <t>ミシュウキン</t>
    </rPh>
    <phoneticPr fontId="5"/>
  </si>
  <si>
    <t>金額</t>
    <rPh sb="0" eb="2">
      <t>キンガク</t>
    </rPh>
    <phoneticPr fontId="5"/>
  </si>
  <si>
    <t>前年度末純資産残高</t>
  </si>
  <si>
    <t>本年度差額</t>
  </si>
  <si>
    <t>地方三公社</t>
    <rPh sb="0" eb="2">
      <t>チホウ</t>
    </rPh>
    <rPh sb="2" eb="5">
      <t>サンコウシャ</t>
    </rPh>
    <phoneticPr fontId="5"/>
  </si>
  <si>
    <t xml:space="preserve">
資本金
（E)</t>
    <rPh sb="1" eb="4">
      <t>シホンキン</t>
    </rPh>
    <phoneticPr fontId="5"/>
  </si>
  <si>
    <t>投資その他の資産</t>
  </si>
  <si>
    <t>長期延滞債権</t>
  </si>
  <si>
    <t>補助金等支出</t>
  </si>
  <si>
    <t>市場価格のあるもの</t>
    <rPh sb="0" eb="2">
      <t>シジョウ</t>
    </rPh>
    <rPh sb="2" eb="4">
      <t>カカク</t>
    </rPh>
    <phoneticPr fontId="5"/>
  </si>
  <si>
    <t>判定
(うち1年内
償還予定)</t>
    <rPh sb="0" eb="2">
      <t>ハンテイ</t>
    </rPh>
    <rPh sb="7" eb="9">
      <t>ネンナイ</t>
    </rPh>
    <rPh sb="10" eb="12">
      <t>ショウカン</t>
    </rPh>
    <rPh sb="12" eb="14">
      <t>ヨテイ</t>
    </rPh>
    <phoneticPr fontId="5"/>
  </si>
  <si>
    <t>長期貸付金</t>
    <rPh sb="0" eb="2">
      <t>チョウキ</t>
    </rPh>
    <rPh sb="2" eb="5">
      <t>カシツケキン</t>
    </rPh>
    <phoneticPr fontId="5"/>
  </si>
  <si>
    <t>土地</t>
    <rPh sb="0" eb="2">
      <t>トチ</t>
    </rPh>
    <phoneticPr fontId="5"/>
  </si>
  <si>
    <t>その他</t>
    <rPh sb="2" eb="3">
      <t>タ</t>
    </rPh>
    <phoneticPr fontId="29"/>
  </si>
  <si>
    <t>合計</t>
    <rPh sb="0" eb="2">
      <t>ゴウケイ</t>
    </rPh>
    <phoneticPr fontId="5"/>
  </si>
  <si>
    <t>固定資産
等形成分</t>
  </si>
  <si>
    <t>（参考）
貸付金計</t>
    <rPh sb="1" eb="3">
      <t>サンコウ</t>
    </rPh>
    <rPh sb="5" eb="8">
      <t>カシツケキン</t>
    </rPh>
    <rPh sb="8" eb="9">
      <t>ケイ</t>
    </rPh>
    <phoneticPr fontId="5"/>
  </si>
  <si>
    <t>前受収益</t>
  </si>
  <si>
    <t>純資産額
（B）－（C)
（D)</t>
    <rPh sb="0" eb="3">
      <t>ジュンシサン</t>
    </rPh>
    <rPh sb="3" eb="4">
      <t>ガク</t>
    </rPh>
    <phoneticPr fontId="5"/>
  </si>
  <si>
    <t>短期貸付金</t>
    <rPh sb="0" eb="2">
      <t>タンキ</t>
    </rPh>
    <rPh sb="2" eb="5">
      <t>カシツケキン</t>
    </rPh>
    <phoneticPr fontId="5"/>
  </si>
  <si>
    <t>物品</t>
  </si>
  <si>
    <t xml:space="preserve">
資産
（B)</t>
    <rPh sb="1" eb="3">
      <t>シサン</t>
    </rPh>
    <phoneticPr fontId="5"/>
  </si>
  <si>
    <t>土地</t>
  </si>
  <si>
    <t>国県等補助金</t>
  </si>
  <si>
    <t>その他</t>
    <rPh sb="2" eb="3">
      <t>ホカ</t>
    </rPh>
    <phoneticPr fontId="5"/>
  </si>
  <si>
    <t>（１）補助金等の明細</t>
    <rPh sb="3" eb="7">
      <t>ホジョキンナド</t>
    </rPh>
    <rPh sb="8" eb="10">
      <t>メイサイ</t>
    </rPh>
    <phoneticPr fontId="5"/>
  </si>
  <si>
    <t>政府資金</t>
    <rPh sb="0" eb="2">
      <t>セイフ</t>
    </rPh>
    <rPh sb="2" eb="4">
      <t>シキン</t>
    </rPh>
    <phoneticPr fontId="29"/>
  </si>
  <si>
    <t>2190000</t>
  </si>
  <si>
    <t>1150000</t>
  </si>
  <si>
    <t>1540000</t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</si>
  <si>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5"/>
  </si>
  <si>
    <t>2150000</t>
  </si>
  <si>
    <t>国庫補助金</t>
    <rPh sb="0" eb="2">
      <t>コッコ</t>
    </rPh>
    <rPh sb="2" eb="5">
      <t>ホジョキン</t>
    </rPh>
    <phoneticPr fontId="5"/>
  </si>
  <si>
    <t>1430000</t>
  </si>
  <si>
    <t>有価証券</t>
    <rPh sb="0" eb="2">
      <t>ユウカ</t>
    </rPh>
    <rPh sb="2" eb="4">
      <t>ショウケン</t>
    </rPh>
    <phoneticPr fontId="5"/>
  </si>
  <si>
    <t>現金預金</t>
    <rPh sb="0" eb="2">
      <t>ゲンキン</t>
    </rPh>
    <rPh sb="2" eb="4">
      <t>ヨキン</t>
    </rPh>
    <phoneticPr fontId="5"/>
  </si>
  <si>
    <t>投資損失引当金繰入額</t>
  </si>
  <si>
    <t>前年度末資金残高</t>
  </si>
  <si>
    <t xml:space="preserve">
時価単価
（B）</t>
    <rPh sb="1" eb="3">
      <t>ジカ</t>
    </rPh>
    <rPh sb="3" eb="5">
      <t>タンカ</t>
    </rPh>
    <phoneticPr fontId="5"/>
  </si>
  <si>
    <t>3030000</t>
  </si>
  <si>
    <t>移転費用</t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</si>
  <si>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5"/>
  </si>
  <si>
    <t>4330000</t>
  </si>
  <si>
    <t>【未収金】</t>
    <rPh sb="1" eb="4">
      <t>ミシュウキン</t>
    </rPh>
    <phoneticPr fontId="5"/>
  </si>
  <si>
    <t>小計</t>
    <rPh sb="0" eb="2">
      <t>ショウケイ</t>
    </rPh>
    <phoneticPr fontId="5"/>
  </si>
  <si>
    <t>1.5％超
2.0％以下</t>
    <rPh sb="4" eb="5">
      <t>チョウ</t>
    </rPh>
    <rPh sb="10" eb="12">
      <t>イカ</t>
    </rPh>
    <phoneticPr fontId="29"/>
  </si>
  <si>
    <t>未払費用</t>
  </si>
  <si>
    <t>税収等</t>
    <rPh sb="0" eb="2">
      <t>ゼイシュウ</t>
    </rPh>
    <rPh sb="2" eb="3">
      <t>ナド</t>
    </rPh>
    <phoneticPr fontId="5"/>
  </si>
  <si>
    <t>区分</t>
    <rPh sb="0" eb="2">
      <t>クブン</t>
    </rPh>
    <phoneticPr fontId="5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</si>
  <si>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5"/>
  </si>
  <si>
    <t>1250000</t>
  </si>
  <si>
    <t>貸付金支出</t>
  </si>
  <si>
    <t>③投資及び出資金の明細</t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</si>
  <si>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5"/>
  </si>
  <si>
    <t>純資産変動計算書
有形固定資産等の増加
固定資産等形成分</t>
    <rPh sb="0" eb="3">
      <t>ジュンシサン</t>
    </rPh>
    <rPh sb="3" eb="5">
      <t>ヘンドウ</t>
    </rPh>
    <rPh sb="5" eb="8">
      <t>ケイサンショ</t>
    </rPh>
    <rPh sb="20" eb="22">
      <t>コテイ</t>
    </rPh>
    <rPh sb="22" eb="24">
      <t>シサン</t>
    </rPh>
    <rPh sb="24" eb="25">
      <t>ナド</t>
    </rPh>
    <rPh sb="25" eb="27">
      <t>ケイセイ</t>
    </rPh>
    <rPh sb="27" eb="28">
      <t>ブン</t>
    </rPh>
    <phoneticPr fontId="5"/>
  </si>
  <si>
    <t>3100000</t>
  </si>
  <si>
    <t xml:space="preserve">
負債
（C)</t>
    <rPh sb="1" eb="3">
      <t>フサイ</t>
    </rPh>
    <phoneticPr fontId="5"/>
  </si>
  <si>
    <t>銘柄名</t>
    <rPh sb="0" eb="2">
      <t>メイガラ</t>
    </rPh>
    <rPh sb="2" eb="3">
      <t>メイ</t>
    </rPh>
    <phoneticPr fontId="5"/>
  </si>
  <si>
    <t>判定
(地方債残高)</t>
    <rPh sb="0" eb="2">
      <t>ハンテイ</t>
    </rPh>
    <phoneticPr fontId="5"/>
  </si>
  <si>
    <t>1730000</t>
  </si>
  <si>
    <t xml:space="preserve">
株数・口数など
（A）</t>
    <rPh sb="1" eb="3">
      <t>カブスウ</t>
    </rPh>
    <rPh sb="4" eb="5">
      <t>クチ</t>
    </rPh>
    <rPh sb="5" eb="6">
      <t>スウ</t>
    </rPh>
    <phoneticPr fontId="5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</si>
  <si>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5"/>
  </si>
  <si>
    <t>工作物</t>
  </si>
  <si>
    <t>【貸付金】</t>
    <rPh sb="1" eb="4">
      <t>カシツケキン</t>
    </rPh>
    <phoneticPr fontId="5"/>
  </si>
  <si>
    <t>　　退職手当債</t>
    <rPh sb="2" eb="4">
      <t>タイショク</t>
    </rPh>
    <rPh sb="4" eb="6">
      <t>テアテ</t>
    </rPh>
    <rPh sb="6" eb="7">
      <t>サイ</t>
    </rPh>
    <phoneticPr fontId="30"/>
  </si>
  <si>
    <t xml:space="preserve">
取得単価
（D)</t>
    <rPh sb="1" eb="3">
      <t>シュトク</t>
    </rPh>
    <rPh sb="3" eb="5">
      <t>タンカ</t>
    </rPh>
    <phoneticPr fontId="5"/>
  </si>
  <si>
    <t>2100000</t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</si>
  <si>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5"/>
  </si>
  <si>
    <t>取得原価
（A）×（D)
（E)</t>
    <rPh sb="0" eb="2">
      <t>シュトク</t>
    </rPh>
    <rPh sb="2" eb="4">
      <t>ゲンカ</t>
    </rPh>
    <phoneticPr fontId="5"/>
  </si>
  <si>
    <t>評価差額
（C）－（E)
（F)</t>
    <rPh sb="0" eb="2">
      <t>ヒョウカ</t>
    </rPh>
    <rPh sb="2" eb="4">
      <t>サガク</t>
    </rPh>
    <phoneticPr fontId="5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</si>
  <si>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5"/>
  </si>
  <si>
    <t>1400000</t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</si>
  <si>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5"/>
  </si>
  <si>
    <t>その他の貸付金</t>
    <rPh sb="2" eb="3">
      <t>タ</t>
    </rPh>
    <rPh sb="4" eb="7">
      <t>カシツケキン</t>
    </rPh>
    <phoneticPr fontId="5"/>
  </si>
  <si>
    <t xml:space="preserve">
強制評価減
（H)</t>
    <rPh sb="1" eb="3">
      <t>キョウセイ</t>
    </rPh>
    <rPh sb="3" eb="5">
      <t>ヒョウカ</t>
    </rPh>
    <rPh sb="5" eb="6">
      <t>ゲン</t>
    </rPh>
    <phoneticPr fontId="5"/>
  </si>
  <si>
    <t>相手先名</t>
    <rPh sb="0" eb="3">
      <t>アイテサキ</t>
    </rPh>
    <rPh sb="3" eb="4">
      <t>メイ</t>
    </rPh>
    <phoneticPr fontId="5"/>
  </si>
  <si>
    <t>工作物減価償却累計額</t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</si>
  <si>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5"/>
  </si>
  <si>
    <t>第三セクター等</t>
    <rPh sb="0" eb="1">
      <t>ダイ</t>
    </rPh>
    <rPh sb="1" eb="2">
      <t>サン</t>
    </rPh>
    <rPh sb="6" eb="7">
      <t>ナド</t>
    </rPh>
    <phoneticPr fontId="5"/>
  </si>
  <si>
    <t>出資割合（％）
（A）/（E)
（F)</t>
    <rPh sb="0" eb="2">
      <t>シュッシ</t>
    </rPh>
    <rPh sb="2" eb="4">
      <t>ワリアイ</t>
    </rPh>
    <phoneticPr fontId="5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</si>
  <si>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9"/>
  </si>
  <si>
    <t>地方債残高</t>
    <rPh sb="0" eb="3">
      <t>チホウサイ</t>
    </rPh>
    <rPh sb="3" eb="5">
      <t>ザンダカ</t>
    </rPh>
    <phoneticPr fontId="29"/>
  </si>
  <si>
    <t>実質価額
（D)×（F)
（G)</t>
    <rPh sb="0" eb="2">
      <t>ジッシツ</t>
    </rPh>
    <rPh sb="2" eb="4">
      <t>カガク</t>
    </rPh>
    <phoneticPr fontId="5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</si>
  <si>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5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</si>
  <si>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5"/>
  </si>
  <si>
    <t xml:space="preserve">
出資金額
（A)</t>
    <rPh sb="1" eb="3">
      <t>シュッシ</t>
    </rPh>
    <rPh sb="3" eb="5">
      <t>キンガク</t>
    </rPh>
    <phoneticPr fontId="5"/>
  </si>
  <si>
    <t>1120000</t>
  </si>
  <si>
    <t>国県等補助金収入</t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</si>
  <si>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5"/>
  </si>
  <si>
    <t>市場公募債</t>
    <rPh sb="0" eb="2">
      <t>シジョウ</t>
    </rPh>
    <rPh sb="2" eb="5">
      <t>コウボサイ</t>
    </rPh>
    <phoneticPr fontId="29"/>
  </si>
  <si>
    <t>業務費用</t>
  </si>
  <si>
    <t>種類</t>
    <rPh sb="0" eb="2">
      <t>シュルイ</t>
    </rPh>
    <phoneticPr fontId="5"/>
  </si>
  <si>
    <t>科目</t>
  </si>
  <si>
    <t>④基金の明細</t>
  </si>
  <si>
    <t>⑦未収金の明細</t>
    <rPh sb="1" eb="4">
      <t>ミシュウキン</t>
    </rPh>
    <rPh sb="5" eb="7">
      <t>メイサイ</t>
    </rPh>
    <phoneticPr fontId="5"/>
  </si>
  <si>
    <t>相手先名または種別</t>
    <rPh sb="0" eb="3">
      <t>アイテサキ</t>
    </rPh>
    <rPh sb="3" eb="4">
      <t>メイ</t>
    </rPh>
    <rPh sb="7" eb="9">
      <t>シュベツ</t>
    </rPh>
    <phoneticPr fontId="5"/>
  </si>
  <si>
    <t>純資産変動計算書
税収等</t>
    <rPh sb="0" eb="3">
      <t>ジュンシサン</t>
    </rPh>
    <rPh sb="3" eb="5">
      <t>ヘンドウ</t>
    </rPh>
    <rPh sb="5" eb="8">
      <t>ケイサンショ</t>
    </rPh>
    <phoneticPr fontId="5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</si>
  <si>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</si>
  <si>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5"/>
  </si>
  <si>
    <t>地方公営事業</t>
    <rPh sb="0" eb="2">
      <t>チホウ</t>
    </rPh>
    <rPh sb="2" eb="4">
      <t>コウエイ</t>
    </rPh>
    <rPh sb="4" eb="6">
      <t>ジギョウ</t>
    </rPh>
    <phoneticPr fontId="5"/>
  </si>
  <si>
    <t>物件費等</t>
  </si>
  <si>
    <t>⑤貸付金の明細</t>
  </si>
  <si>
    <t>1710000</t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</si>
  <si>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5"/>
  </si>
  <si>
    <t>2230000</t>
  </si>
  <si>
    <t>市中銀行</t>
    <rPh sb="0" eb="2">
      <t>シチュウ</t>
    </rPh>
    <rPh sb="2" eb="4">
      <t>ギンコウ</t>
    </rPh>
    <phoneticPr fontId="29"/>
  </si>
  <si>
    <t>その他の未収金</t>
    <rPh sb="2" eb="3">
      <t>タ</t>
    </rPh>
    <rPh sb="4" eb="7">
      <t>ミシュウキン</t>
    </rPh>
    <phoneticPr fontId="5"/>
  </si>
  <si>
    <t>投資及び出資金支出</t>
  </si>
  <si>
    <t>（２）負債項目の明細</t>
    <rPh sb="3" eb="5">
      <t>フサイ</t>
    </rPh>
    <rPh sb="5" eb="7">
      <t>コウモク</t>
    </rPh>
    <rPh sb="8" eb="10">
      <t>メイサイ</t>
    </rPh>
    <phoneticPr fontId="5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</si>
  <si>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9"/>
  </si>
  <si>
    <t>支払利息支出</t>
  </si>
  <si>
    <t>至　平成３０年３月３１日</t>
  </si>
  <si>
    <t>その他の
金融機関</t>
    <rPh sb="2" eb="3">
      <t>タ</t>
    </rPh>
    <rPh sb="5" eb="7">
      <t>キンユウ</t>
    </rPh>
    <rPh sb="7" eb="9">
      <t>キカン</t>
    </rPh>
    <phoneticPr fontId="29"/>
  </si>
  <si>
    <t>判定
(貸借対照表計上額)</t>
    <rPh sb="0" eb="2">
      <t>ハンテイ</t>
    </rPh>
    <phoneticPr fontId="5"/>
  </si>
  <si>
    <t>うち1年内償還予定</t>
    <rPh sb="3" eb="5">
      <t>ネンナイ</t>
    </rPh>
    <rPh sb="5" eb="7">
      <t>ショウカン</t>
    </rPh>
    <rPh sb="7" eb="9">
      <t>ヨテイ</t>
    </rPh>
    <phoneticPr fontId="5"/>
  </si>
  <si>
    <t>2.0％超
2.5％以下</t>
    <rPh sb="4" eb="5">
      <t>チョウ</t>
    </rPh>
    <rPh sb="10" eb="12">
      <t>イカ</t>
    </rPh>
    <phoneticPr fontId="29"/>
  </si>
  <si>
    <t>船舶</t>
  </si>
  <si>
    <t>うち共同発行債</t>
    <rPh sb="2" eb="4">
      <t>キョウドウ</t>
    </rPh>
    <rPh sb="4" eb="6">
      <t>ハッコウ</t>
    </rPh>
    <rPh sb="6" eb="7">
      <t>サイ</t>
    </rPh>
    <phoneticPr fontId="5"/>
  </si>
  <si>
    <t>※ 下位項目との金額差は、単位未満の四捨五入によるものです。</t>
  </si>
  <si>
    <t>うち住民公募債</t>
    <rPh sb="2" eb="4">
      <t>ジュウミン</t>
    </rPh>
    <rPh sb="4" eb="7">
      <t>コウボサイ</t>
    </rPh>
    <phoneticPr fontId="5"/>
  </si>
  <si>
    <t>固定資産税</t>
    <rPh sb="0" eb="2">
      <t>コテイ</t>
    </rPh>
    <rPh sb="2" eb="5">
      <t>シサンゼイ</t>
    </rPh>
    <phoneticPr fontId="5"/>
  </si>
  <si>
    <t>【通常分】</t>
    <rPh sb="1" eb="3">
      <t>ツウジョウ</t>
    </rPh>
    <rPh sb="3" eb="4">
      <t>ブン</t>
    </rPh>
    <phoneticPr fontId="5"/>
  </si>
  <si>
    <t>貸借対照表
流動資産　基金</t>
    <rPh sb="0" eb="2">
      <t>タイシャク</t>
    </rPh>
    <rPh sb="2" eb="5">
      <t>タイショウヒョウ</t>
    </rPh>
    <rPh sb="6" eb="8">
      <t>リュウドウ</t>
    </rPh>
    <rPh sb="8" eb="10">
      <t>シサン</t>
    </rPh>
    <rPh sb="11" eb="13">
      <t>キキン</t>
    </rPh>
    <phoneticPr fontId="5"/>
  </si>
  <si>
    <t>物品減価償却累計額</t>
  </si>
  <si>
    <t>　　一般公共事業</t>
    <rPh sb="2" eb="4">
      <t>イッパン</t>
    </rPh>
    <rPh sb="4" eb="6">
      <t>コウキョウ</t>
    </rPh>
    <rPh sb="6" eb="8">
      <t>ジギョウ</t>
    </rPh>
    <phoneticPr fontId="5"/>
  </si>
  <si>
    <t>4200000</t>
  </si>
  <si>
    <t>4310000</t>
  </si>
  <si>
    <t>　　公営住宅建設</t>
    <rPh sb="2" eb="4">
      <t>コウエイ</t>
    </rPh>
    <rPh sb="4" eb="6">
      <t>ジュウタク</t>
    </rPh>
    <rPh sb="6" eb="8">
      <t>ケンセツ</t>
    </rPh>
    <phoneticPr fontId="5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</si>
  <si>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</si>
  <si>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　　災害復旧</t>
    <rPh sb="2" eb="4">
      <t>サイガイ</t>
    </rPh>
    <rPh sb="4" eb="6">
      <t>フッキュウ</t>
    </rPh>
    <phoneticPr fontId="5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</si>
  <si>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</si>
  <si>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1480000</t>
  </si>
  <si>
    <t>奨学金</t>
    <rPh sb="0" eb="3">
      <t>ショウガクキン</t>
    </rPh>
    <phoneticPr fontId="5"/>
  </si>
  <si>
    <t>　　教育・福祉施設</t>
    <rPh sb="2" eb="4">
      <t>キョウイク</t>
    </rPh>
    <rPh sb="5" eb="7">
      <t>フクシ</t>
    </rPh>
    <rPh sb="7" eb="9">
      <t>シセツ</t>
    </rPh>
    <phoneticPr fontId="5"/>
  </si>
  <si>
    <t>　　一般単独事業</t>
    <rPh sb="2" eb="4">
      <t>イッパン</t>
    </rPh>
    <rPh sb="4" eb="6">
      <t>タンドク</t>
    </rPh>
    <rPh sb="6" eb="8">
      <t>ジギョウ</t>
    </rPh>
    <phoneticPr fontId="5"/>
  </si>
  <si>
    <t>　　その他</t>
    <rPh sb="4" eb="5">
      <t>ホカ</t>
    </rPh>
    <phoneticPr fontId="5"/>
  </si>
  <si>
    <t>会費・負担金</t>
    <rPh sb="0" eb="2">
      <t>カイヒ</t>
    </rPh>
    <rPh sb="3" eb="6">
      <t>フタンキン</t>
    </rPh>
    <phoneticPr fontId="5"/>
  </si>
  <si>
    <t>総務課</t>
    <rPh sb="0" eb="3">
      <t>ソウムカ</t>
    </rPh>
    <phoneticPr fontId="5"/>
  </si>
  <si>
    <t>【特別分】</t>
    <rPh sb="1" eb="3">
      <t>トクベツ</t>
    </rPh>
    <rPh sb="3" eb="4">
      <t>ブン</t>
    </rPh>
    <phoneticPr fontId="5"/>
  </si>
  <si>
    <t>合計行終了</t>
    <rPh sb="3" eb="5">
      <t>シュウリョウ</t>
    </rPh>
    <phoneticPr fontId="5"/>
  </si>
  <si>
    <t>1360000</t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</si>
  <si>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30"/>
  </si>
  <si>
    <t>　　減税補てん債</t>
    <rPh sb="2" eb="4">
      <t>ゲンゼイ</t>
    </rPh>
    <rPh sb="4" eb="5">
      <t>ホ</t>
    </rPh>
    <rPh sb="7" eb="8">
      <t>サイ</t>
    </rPh>
    <phoneticPr fontId="30"/>
  </si>
  <si>
    <t>流動負債</t>
    <rPh sb="0" eb="2">
      <t>リュウドウ</t>
    </rPh>
    <rPh sb="2" eb="4">
      <t>フサイ</t>
    </rPh>
    <phoneticPr fontId="5"/>
  </si>
  <si>
    <t>棚卸資産</t>
  </si>
  <si>
    <t>　　その他</t>
    <rPh sb="4" eb="5">
      <t>タ</t>
    </rPh>
    <phoneticPr fontId="30"/>
  </si>
  <si>
    <t>1.5％以下</t>
    <rPh sb="4" eb="6">
      <t>イカ</t>
    </rPh>
    <phoneticPr fontId="29"/>
  </si>
  <si>
    <t>貸付金元金回収収入</t>
  </si>
  <si>
    <t>2.5％超
3.0％以下</t>
    <rPh sb="4" eb="5">
      <t>チョウ</t>
    </rPh>
    <rPh sb="10" eb="12">
      <t>イカ</t>
    </rPh>
    <phoneticPr fontId="29"/>
  </si>
  <si>
    <t>判定
（本年度末残高）</t>
    <rPh sb="0" eb="2">
      <t>ハンテイ</t>
    </rPh>
    <rPh sb="4" eb="5">
      <t>ホン</t>
    </rPh>
    <rPh sb="5" eb="8">
      <t>ネンドマツ</t>
    </rPh>
    <rPh sb="8" eb="10">
      <t>ザンダカ</t>
    </rPh>
    <phoneticPr fontId="5"/>
  </si>
  <si>
    <t>資金収支計算書</t>
  </si>
  <si>
    <t>3.0％超
3.5％以下</t>
    <rPh sb="4" eb="5">
      <t>チョウ</t>
    </rPh>
    <rPh sb="10" eb="12">
      <t>イカ</t>
    </rPh>
    <phoneticPr fontId="29"/>
  </si>
  <si>
    <t>ふるさと水と土保全対策基金</t>
    <rPh sb="4" eb="5">
      <t>ミズ</t>
    </rPh>
    <rPh sb="6" eb="7">
      <t>ツチ</t>
    </rPh>
    <rPh sb="7" eb="9">
      <t>ホゼン</t>
    </rPh>
    <rPh sb="9" eb="11">
      <t>タイサク</t>
    </rPh>
    <rPh sb="11" eb="13">
      <t>キキン</t>
    </rPh>
    <phoneticPr fontId="5"/>
  </si>
  <si>
    <t>3.5％超
4.0％以下</t>
    <rPh sb="4" eb="5">
      <t>チョウ</t>
    </rPh>
    <rPh sb="10" eb="12">
      <t>イカ</t>
    </rPh>
    <phoneticPr fontId="29"/>
  </si>
  <si>
    <t>固定資産</t>
  </si>
  <si>
    <t>神流ﾏｳﾝﾃﾝﾗﾝｱﾝﾄﾞｳｫｰｸ実行委員会　外</t>
    <rPh sb="0" eb="2">
      <t>カンナ</t>
    </rPh>
    <rPh sb="17" eb="19">
      <t>ジッコウ</t>
    </rPh>
    <rPh sb="19" eb="22">
      <t>イインカイ</t>
    </rPh>
    <rPh sb="23" eb="24">
      <t>ソト</t>
    </rPh>
    <phoneticPr fontId="5"/>
  </si>
  <si>
    <t>4.0％超</t>
    <rPh sb="4" eb="5">
      <t>チョウ</t>
    </rPh>
    <phoneticPr fontId="29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</si>
  <si>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9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</si>
  <si>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5"/>
  </si>
  <si>
    <t>1560000</t>
  </si>
  <si>
    <t>地方債</t>
    <rPh sb="0" eb="3">
      <t>チホウサイ</t>
    </rPh>
    <phoneticPr fontId="5"/>
  </si>
  <si>
    <t>１年以内</t>
    <rPh sb="1" eb="2">
      <t>ネン</t>
    </rPh>
    <rPh sb="2" eb="4">
      <t>イナイ</t>
    </rPh>
    <phoneticPr fontId="5"/>
  </si>
  <si>
    <t>2090000</t>
  </si>
  <si>
    <t>4150000</t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</si>
  <si>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</si>
  <si>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2350000</t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</si>
  <si>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</si>
  <si>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貸借対照表
未収金</t>
    <rPh sb="0" eb="2">
      <t>タイシャク</t>
    </rPh>
    <rPh sb="2" eb="5">
      <t>タイショウヒョウ</t>
    </rPh>
    <rPh sb="6" eb="9">
      <t>ミシュウキン</t>
    </rPh>
    <phoneticPr fontId="5"/>
  </si>
  <si>
    <t>使用料及び手数料収入</t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</si>
  <si>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</si>
  <si>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</si>
  <si>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20年超</t>
    <rPh sb="2" eb="3">
      <t>ネン</t>
    </rPh>
    <rPh sb="3" eb="4">
      <t>チョウ</t>
    </rPh>
    <phoneticPr fontId="5"/>
  </si>
  <si>
    <t>行政コスト計算書
補助金等</t>
    <rPh sb="0" eb="2">
      <t>ギョウセイ</t>
    </rPh>
    <rPh sb="5" eb="8">
      <t>ケイサンショ</t>
    </rPh>
    <rPh sb="9" eb="12">
      <t>ホジョキン</t>
    </rPh>
    <rPh sb="12" eb="13">
      <t>ナド</t>
    </rPh>
    <phoneticPr fontId="5"/>
  </si>
  <si>
    <t>2300000</t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</si>
  <si>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5"/>
  </si>
  <si>
    <t>契約条項の概要</t>
    <rPh sb="0" eb="2">
      <t>ケイヤク</t>
    </rPh>
    <rPh sb="2" eb="4">
      <t>ジョウコウ</t>
    </rPh>
    <rPh sb="5" eb="7">
      <t>ガイヨウ</t>
    </rPh>
    <phoneticPr fontId="29"/>
  </si>
  <si>
    <t>4110000</t>
  </si>
  <si>
    <t>⑤引当金の明細</t>
    <rPh sb="1" eb="4">
      <t>ヒキアテキン</t>
    </rPh>
    <rPh sb="5" eb="7">
      <t>メイサイ</t>
    </rPh>
    <phoneticPr fontId="5"/>
  </si>
  <si>
    <t>前年度末残高</t>
    <rPh sb="0" eb="3">
      <t>ゼンネンド</t>
    </rPh>
    <rPh sb="3" eb="4">
      <t>マツ</t>
    </rPh>
    <rPh sb="4" eb="6">
      <t>ザンダカ</t>
    </rPh>
    <phoneticPr fontId="5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</si>
  <si>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5"/>
  </si>
  <si>
    <t>短期投資</t>
    <rPh sb="0" eb="2">
      <t>タンキ</t>
    </rPh>
    <rPh sb="2" eb="4">
      <t>トウシ</t>
    </rPh>
    <phoneticPr fontId="5"/>
  </si>
  <si>
    <t>地方債償還支出</t>
  </si>
  <si>
    <t>2140000</t>
  </si>
  <si>
    <t>臨時利益</t>
  </si>
  <si>
    <t>本年度増加額</t>
    <rPh sb="0" eb="3">
      <t>ホンネンド</t>
    </rPh>
    <rPh sb="3" eb="5">
      <t>ゾウカ</t>
    </rPh>
    <rPh sb="5" eb="6">
      <t>ガク</t>
    </rPh>
    <phoneticPr fontId="5"/>
  </si>
  <si>
    <t>本年度減少額</t>
    <rPh sb="0" eb="3">
      <t>ホンネンド</t>
    </rPh>
    <rPh sb="3" eb="6">
      <t>ゲンショウガク</t>
    </rPh>
    <phoneticPr fontId="5"/>
  </si>
  <si>
    <t>本年度末残高</t>
    <rPh sb="0" eb="3">
      <t>ホンネンド</t>
    </rPh>
    <rPh sb="3" eb="4">
      <t>マツ</t>
    </rPh>
    <rPh sb="4" eb="6">
      <t>ザンダカ</t>
    </rPh>
    <phoneticPr fontId="5"/>
  </si>
  <si>
    <t>4090000</t>
  </si>
  <si>
    <t>保健福祉課</t>
    <rPh sb="0" eb="2">
      <t>ホケン</t>
    </rPh>
    <rPh sb="2" eb="5">
      <t>フクシカ</t>
    </rPh>
    <phoneticPr fontId="5"/>
  </si>
  <si>
    <t>目的使用</t>
    <rPh sb="0" eb="2">
      <t>モクテキ</t>
    </rPh>
    <rPh sb="2" eb="4">
      <t>シヨウ</t>
    </rPh>
    <phoneticPr fontId="5"/>
  </si>
  <si>
    <t>その他</t>
    <rPh sb="2" eb="3">
      <t>タ</t>
    </rPh>
    <phoneticPr fontId="5"/>
  </si>
  <si>
    <t>計</t>
    <rPh sb="0" eb="1">
      <t>ケイ</t>
    </rPh>
    <phoneticPr fontId="5"/>
  </si>
  <si>
    <t>基金積立金支出</t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</si>
  <si>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5"/>
  </si>
  <si>
    <t>建物</t>
  </si>
  <si>
    <t>（１）財源の明細</t>
    <rPh sb="3" eb="5">
      <t>ザイゲン</t>
    </rPh>
    <rPh sb="6" eb="8">
      <t>メイサイ</t>
    </rPh>
    <phoneticPr fontId="5"/>
  </si>
  <si>
    <t>退職手当引当金繰入額</t>
  </si>
  <si>
    <t>1300000</t>
  </si>
  <si>
    <t>会計</t>
    <rPh sb="0" eb="2">
      <t>カイケイ</t>
    </rPh>
    <phoneticPr fontId="5"/>
  </si>
  <si>
    <t>財源の内容</t>
    <rPh sb="0" eb="2">
      <t>ザイゲン</t>
    </rPh>
    <rPh sb="3" eb="5">
      <t>ナイヨウ</t>
    </rPh>
    <phoneticPr fontId="5"/>
  </si>
  <si>
    <t>―</t>
  </si>
  <si>
    <t>（２）財源情報の明細</t>
    <rPh sb="3" eb="5">
      <t>ザイゲン</t>
    </rPh>
    <rPh sb="5" eb="7">
      <t>ジョウホウ</t>
    </rPh>
    <rPh sb="8" eb="10">
      <t>メイサイ</t>
    </rPh>
    <phoneticPr fontId="5"/>
  </si>
  <si>
    <t>内訳</t>
    <rPh sb="0" eb="2">
      <t>ウチワケ</t>
    </rPh>
    <phoneticPr fontId="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</si>
  <si>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5"/>
  </si>
  <si>
    <t>税収等</t>
    <rPh sb="0" eb="3">
      <t>ゼイシュウナド</t>
    </rPh>
    <phoneticPr fontId="5"/>
  </si>
  <si>
    <t>資産除売却損</t>
  </si>
  <si>
    <t>純行政コスト</t>
    <rPh sb="0" eb="1">
      <t>ジュン</t>
    </rPh>
    <rPh sb="1" eb="3">
      <t>ギョウセイ</t>
    </rPh>
    <phoneticPr fontId="5"/>
  </si>
  <si>
    <t>1340000</t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</si>
  <si>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5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</si>
  <si>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5"/>
  </si>
  <si>
    <t>（１）資金の明細</t>
    <rPh sb="3" eb="5">
      <t>シキン</t>
    </rPh>
    <rPh sb="6" eb="8">
      <t>メイサイ</t>
    </rPh>
    <phoneticPr fontId="5"/>
  </si>
  <si>
    <t>インフラ資産</t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</si>
  <si>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5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</si>
  <si>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5"/>
  </si>
  <si>
    <t>貸借対照表
投資および出資金</t>
    <rPh sb="0" eb="2">
      <t>タイシャク</t>
    </rPh>
    <rPh sb="2" eb="5">
      <t>タイショウヒョウ</t>
    </rPh>
    <rPh sb="6" eb="8">
      <t>トウシ</t>
    </rPh>
    <rPh sb="11" eb="14">
      <t>シュッシキン</t>
    </rPh>
    <phoneticPr fontId="5"/>
  </si>
  <si>
    <t>判定
(貸借対照表
計上額)</t>
    <rPh sb="0" eb="2">
      <t>ハンテイ</t>
    </rPh>
    <phoneticPr fontId="5"/>
  </si>
  <si>
    <t>貸借対照表
長期貸付金</t>
    <rPh sb="0" eb="2">
      <t>タイシャク</t>
    </rPh>
    <rPh sb="2" eb="5">
      <t>タイショウヒョウ</t>
    </rPh>
    <rPh sb="6" eb="8">
      <t>チョウキ</t>
    </rPh>
    <rPh sb="8" eb="10">
      <t>カシツケ</t>
    </rPh>
    <rPh sb="10" eb="11">
      <t>キン</t>
    </rPh>
    <phoneticPr fontId="5"/>
  </si>
  <si>
    <t>流動資産</t>
    <rPh sb="0" eb="2">
      <t>リュウドウ</t>
    </rPh>
    <rPh sb="2" eb="4">
      <t>シサン</t>
    </rPh>
    <phoneticPr fontId="5"/>
  </si>
  <si>
    <t>4120000</t>
  </si>
  <si>
    <t>判定
(長期貸付金
貸借対照表計上額)</t>
    <rPh sb="0" eb="2">
      <t>ハンテイ</t>
    </rPh>
    <phoneticPr fontId="5"/>
  </si>
  <si>
    <t>判定
(短期貸付金
貸借対照表計上額)</t>
    <rPh sb="0" eb="2">
      <t>ハンテイ</t>
    </rPh>
    <phoneticPr fontId="5"/>
  </si>
  <si>
    <t>【負債の部】</t>
  </si>
  <si>
    <t>維持補修費</t>
  </si>
  <si>
    <t>貸借対照表
短期貸付金</t>
  </si>
  <si>
    <t>委託金・交付金</t>
    <rPh sb="0" eb="2">
      <t>イタク</t>
    </rPh>
    <rPh sb="2" eb="3">
      <t>キン</t>
    </rPh>
    <rPh sb="4" eb="7">
      <t>コウフキン</t>
    </rPh>
    <phoneticPr fontId="5"/>
  </si>
  <si>
    <t>減債基金</t>
    <rPh sb="0" eb="2">
      <t>ゲンサイ</t>
    </rPh>
    <rPh sb="2" eb="4">
      <t>キキン</t>
    </rPh>
    <phoneticPr fontId="5"/>
  </si>
  <si>
    <t>貸借対照表
長期延滞債権</t>
    <rPh sb="0" eb="2">
      <t>タイシャク</t>
    </rPh>
    <rPh sb="2" eb="5">
      <t>タイショウヒョウ</t>
    </rPh>
    <phoneticPr fontId="5"/>
  </si>
  <si>
    <t>貸借対照表
固定負債
地方債</t>
    <rPh sb="0" eb="2">
      <t>タイシャク</t>
    </rPh>
    <rPh sb="2" eb="5">
      <t>タイショウヒョウ</t>
    </rPh>
    <rPh sb="6" eb="8">
      <t>コテイ</t>
    </rPh>
    <rPh sb="8" eb="10">
      <t>フサイ</t>
    </rPh>
    <rPh sb="11" eb="14">
      <t>チホウサイ</t>
    </rPh>
    <phoneticPr fontId="5"/>
  </si>
  <si>
    <t>1450000</t>
  </si>
  <si>
    <t>貸借対照表
流動負債
1年内償還予定地方債</t>
    <rPh sb="0" eb="2">
      <t>タイシャク</t>
    </rPh>
    <rPh sb="2" eb="5">
      <t>タイショウヒョウ</t>
    </rPh>
    <rPh sb="6" eb="8">
      <t>リュウドウ</t>
    </rPh>
    <rPh sb="8" eb="10">
      <t>フサイ</t>
    </rPh>
    <rPh sb="12" eb="14">
      <t>ネンナイ</t>
    </rPh>
    <rPh sb="14" eb="16">
      <t>ショウカン</t>
    </rPh>
    <rPh sb="16" eb="18">
      <t>ヨテイ</t>
    </rPh>
    <rPh sb="18" eb="21">
      <t>チホウサイ</t>
    </rPh>
    <phoneticPr fontId="5"/>
  </si>
  <si>
    <t>貸借対照表
固定負債 地方債</t>
    <rPh sb="0" eb="2">
      <t>タイシャク</t>
    </rPh>
    <rPh sb="2" eb="5">
      <t>タイショウヒョウ</t>
    </rPh>
    <rPh sb="6" eb="8">
      <t>コテイ</t>
    </rPh>
    <rPh sb="8" eb="10">
      <t>フサイ</t>
    </rPh>
    <rPh sb="11" eb="14">
      <t>チホウサイ</t>
    </rPh>
    <phoneticPr fontId="5"/>
  </si>
  <si>
    <t>貸借対照表
流動負債 1年内償還予定地方債</t>
    <rPh sb="0" eb="2">
      <t>タイシャク</t>
    </rPh>
    <rPh sb="2" eb="5">
      <t>タイショウヒョウ</t>
    </rPh>
    <rPh sb="6" eb="8">
      <t>リュウドウ</t>
    </rPh>
    <rPh sb="8" eb="10">
      <t>フサイ</t>
    </rPh>
    <phoneticPr fontId="5"/>
  </si>
  <si>
    <t>貸借対照表
固定負債 地方債 ＋
流動負債 1年内償還予定地方債</t>
    <rPh sb="6" eb="8">
      <t>コテイ</t>
    </rPh>
    <rPh sb="8" eb="10">
      <t>フサイ</t>
    </rPh>
    <rPh sb="11" eb="14">
      <t>チホウサイ</t>
    </rPh>
    <phoneticPr fontId="5"/>
  </si>
  <si>
    <t>事業用資産</t>
  </si>
  <si>
    <t>判定
(本年度末残高)</t>
    <rPh sb="0" eb="2">
      <t>ハンテイ</t>
    </rPh>
    <phoneticPr fontId="5"/>
  </si>
  <si>
    <t>科目コー</t>
  </si>
  <si>
    <t>判定
(金額)</t>
    <rPh sb="0" eb="2">
      <t>ハンテイ</t>
    </rPh>
    <rPh sb="4" eb="6">
      <t>キンガク</t>
    </rPh>
    <phoneticPr fontId="5"/>
  </si>
  <si>
    <t>純資産変動計算書
財源</t>
    <rPh sb="0" eb="3">
      <t>ジュンシサン</t>
    </rPh>
    <rPh sb="3" eb="5">
      <t>ヘンドウ</t>
    </rPh>
    <rPh sb="5" eb="8">
      <t>ケイサンショ</t>
    </rPh>
    <rPh sb="9" eb="11">
      <t>ザイゲン</t>
    </rPh>
    <phoneticPr fontId="5"/>
  </si>
  <si>
    <t>業務支出</t>
  </si>
  <si>
    <t>判定
(一般会計
金額)</t>
    <rPh sb="0" eb="2">
      <t>ハンテイ</t>
    </rPh>
    <rPh sb="4" eb="6">
      <t>イッパン</t>
    </rPh>
    <rPh sb="6" eb="8">
      <t>カイケイ</t>
    </rPh>
    <rPh sb="9" eb="11">
      <t>キンガク</t>
    </rPh>
    <phoneticPr fontId="5"/>
  </si>
  <si>
    <t>4160000</t>
  </si>
  <si>
    <t>判定
(税収等
金額)</t>
    <rPh sb="0" eb="2">
      <t>ハンテイ</t>
    </rPh>
    <rPh sb="4" eb="6">
      <t>ゼイシュウ</t>
    </rPh>
    <rPh sb="6" eb="7">
      <t>トウ</t>
    </rPh>
    <rPh sb="8" eb="10">
      <t>キンガク</t>
    </rPh>
    <phoneticPr fontId="5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</si>
  <si>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5"/>
  </si>
  <si>
    <t>貸付金・基金等の増加</t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</si>
  <si>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5"/>
  </si>
  <si>
    <t>2210000</t>
  </si>
  <si>
    <t>判定
(国県等補助金
金額)</t>
    <rPh sb="0" eb="2">
      <t>ハンテイ</t>
    </rPh>
    <rPh sb="4" eb="5">
      <t>クニ</t>
    </rPh>
    <rPh sb="5" eb="7">
      <t>ケンナド</t>
    </rPh>
    <rPh sb="7" eb="10">
      <t>ホジョキン</t>
    </rPh>
    <rPh sb="11" eb="13">
      <t>キンガク</t>
    </rPh>
    <phoneticPr fontId="5"/>
  </si>
  <si>
    <t>4390000</t>
  </si>
  <si>
    <t>純資産変動計算書
国県等補助金</t>
    <rPh sb="0" eb="3">
      <t>ジュンシサン</t>
    </rPh>
    <rPh sb="3" eb="5">
      <t>ヘンドウ</t>
    </rPh>
    <rPh sb="5" eb="8">
      <t>ケイサンショ</t>
    </rPh>
    <rPh sb="9" eb="10">
      <t>コク</t>
    </rPh>
    <rPh sb="10" eb="12">
      <t>ケンナド</t>
    </rPh>
    <rPh sb="12" eb="15">
      <t>ホジョキン</t>
    </rPh>
    <phoneticPr fontId="5"/>
  </si>
  <si>
    <t>純資産変動計算書
純行政コストの合計</t>
    <rPh sb="0" eb="3">
      <t>ジュンシサン</t>
    </rPh>
    <rPh sb="3" eb="5">
      <t>ヘンドウ</t>
    </rPh>
    <rPh sb="5" eb="8">
      <t>ケイサンショ</t>
    </rPh>
    <rPh sb="9" eb="10">
      <t>ジュン</t>
    </rPh>
    <rPh sb="10" eb="12">
      <t>ギョウセイ</t>
    </rPh>
    <rPh sb="16" eb="18">
      <t>ゴウケイ</t>
    </rPh>
    <phoneticPr fontId="5"/>
  </si>
  <si>
    <t>純資産変動計算書
貸付金・基金等の増加
固定資産等形成分</t>
    <rPh sb="0" eb="3">
      <t>ジュンシサン</t>
    </rPh>
    <rPh sb="3" eb="5">
      <t>ヘンドウ</t>
    </rPh>
    <rPh sb="5" eb="8">
      <t>ケイサンショ</t>
    </rPh>
    <rPh sb="20" eb="22">
      <t>コテイ</t>
    </rPh>
    <rPh sb="22" eb="24">
      <t>シサン</t>
    </rPh>
    <rPh sb="24" eb="25">
      <t>ナド</t>
    </rPh>
    <rPh sb="25" eb="27">
      <t>ケイセイ</t>
    </rPh>
    <rPh sb="27" eb="28">
      <t>ブン</t>
    </rPh>
    <phoneticPr fontId="5"/>
  </si>
  <si>
    <t>業務収入</t>
  </si>
  <si>
    <t>純資産変動計算書
その他の合計</t>
    <rPh sb="0" eb="3">
      <t>ジュンシサン</t>
    </rPh>
    <rPh sb="3" eb="5">
      <t>ヘンドウ</t>
    </rPh>
    <rPh sb="5" eb="8">
      <t>ケイサンショ</t>
    </rPh>
    <rPh sb="11" eb="12">
      <t>タ</t>
    </rPh>
    <rPh sb="13" eb="15">
      <t>ゴウケイ</t>
    </rPh>
    <phoneticPr fontId="5"/>
  </si>
  <si>
    <t>1030000</t>
  </si>
  <si>
    <t>賞与等引当金</t>
  </si>
  <si>
    <t>判定
(地方債残高)</t>
    <rPh sb="0" eb="2">
      <t>ハンテイ</t>
    </rPh>
    <rPh sb="4" eb="7">
      <t>チホウサイ</t>
    </rPh>
    <rPh sb="7" eb="9">
      <t>ザンダカ</t>
    </rPh>
    <phoneticPr fontId="5"/>
  </si>
  <si>
    <t>４．資金収支計算書の内容に関する明細</t>
  </si>
  <si>
    <t>3120000</t>
  </si>
  <si>
    <t>（単位：円）</t>
  </si>
  <si>
    <t>現金</t>
    <rPh sb="0" eb="2">
      <t>ゲンキン</t>
    </rPh>
    <phoneticPr fontId="5"/>
  </si>
  <si>
    <t>要求払預金</t>
    <rPh sb="0" eb="2">
      <t>ヨウキュウ</t>
    </rPh>
    <rPh sb="2" eb="3">
      <t>バラ</t>
    </rPh>
    <rPh sb="3" eb="5">
      <t>ヨキン</t>
    </rPh>
    <phoneticPr fontId="5"/>
  </si>
  <si>
    <t>貸借対照表
固定資産　基金</t>
    <rPh sb="0" eb="2">
      <t>タイシャク</t>
    </rPh>
    <rPh sb="2" eb="5">
      <t>タイショウヒョウ</t>
    </rPh>
    <rPh sb="6" eb="8">
      <t>コテイ</t>
    </rPh>
    <rPh sb="8" eb="10">
      <t>シサン</t>
    </rPh>
    <rPh sb="11" eb="13">
      <t>キキン</t>
    </rPh>
    <phoneticPr fontId="5"/>
  </si>
  <si>
    <t>判定</t>
    <rPh sb="0" eb="2">
      <t>ハンテイ</t>
    </rPh>
    <phoneticPr fontId="5"/>
  </si>
  <si>
    <t>-</t>
  </si>
  <si>
    <t>4020000</t>
  </si>
  <si>
    <t>貸借対照表
基金合計</t>
    <rPh sb="0" eb="2">
      <t>タイシャク</t>
    </rPh>
    <rPh sb="2" eb="5">
      <t>タイショウヒョウ</t>
    </rPh>
    <rPh sb="6" eb="8">
      <t>キキン</t>
    </rPh>
    <rPh sb="8" eb="10">
      <t>ゴウケイ</t>
    </rPh>
    <phoneticPr fontId="5"/>
  </si>
  <si>
    <t>減債基金</t>
  </si>
  <si>
    <t>固定資産</t>
    <rPh sb="0" eb="2">
      <t>コテイ</t>
    </rPh>
    <rPh sb="2" eb="4">
      <t>シサン</t>
    </rPh>
    <phoneticPr fontId="5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</si>
  <si>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5"/>
  </si>
  <si>
    <t>有価証券</t>
  </si>
  <si>
    <t>2120000</t>
  </si>
  <si>
    <t>固定負債</t>
    <rPh sb="0" eb="2">
      <t>コテイ</t>
    </rPh>
    <rPh sb="2" eb="4">
      <t>フサイ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</si>
  <si>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</si>
  <si>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賞与等引当金</t>
    <rPh sb="0" eb="3">
      <t>ショウヨトウ</t>
    </rPh>
    <rPh sb="3" eb="5">
      <t>ヒキアテ</t>
    </rPh>
    <rPh sb="5" eb="6">
      <t>キン</t>
    </rPh>
    <phoneticPr fontId="5"/>
  </si>
  <si>
    <t>貸借対照表
各引当金　金額</t>
    <rPh sb="0" eb="2">
      <t>タイシャク</t>
    </rPh>
    <rPh sb="2" eb="5">
      <t>タイショウヒョウ</t>
    </rPh>
    <rPh sb="6" eb="7">
      <t>カク</t>
    </rPh>
    <rPh sb="7" eb="9">
      <t>ヒキアテ</t>
    </rPh>
    <rPh sb="9" eb="10">
      <t>キン</t>
    </rPh>
    <rPh sb="11" eb="13">
      <t>キンガク</t>
    </rPh>
    <phoneticPr fontId="5"/>
  </si>
  <si>
    <t>純行政コスト（△）</t>
  </si>
  <si>
    <t>資金収支計算書
本年度末資金残高</t>
    <rPh sb="0" eb="2">
      <t>シキン</t>
    </rPh>
    <rPh sb="2" eb="4">
      <t>シュウシ</t>
    </rPh>
    <rPh sb="4" eb="7">
      <t>ケイサンショ</t>
    </rPh>
    <rPh sb="8" eb="11">
      <t>ホンネンド</t>
    </rPh>
    <rPh sb="11" eb="12">
      <t>マツ</t>
    </rPh>
    <rPh sb="12" eb="14">
      <t>シキン</t>
    </rPh>
    <rPh sb="14" eb="16">
      <t>ザンダカ</t>
    </rPh>
    <phoneticPr fontId="5"/>
  </si>
  <si>
    <t>合計行開始</t>
  </si>
  <si>
    <t>合計行開始</t>
    <rPh sb="0" eb="2">
      <t>ゴウケイ</t>
    </rPh>
    <rPh sb="2" eb="3">
      <t>ギョウ</t>
    </rPh>
    <rPh sb="3" eb="5">
      <t>カイシ</t>
    </rPh>
    <phoneticPr fontId="5"/>
  </si>
  <si>
    <t>合計行終了</t>
    <rPh sb="0" eb="2">
      <t>ゴウケイ</t>
    </rPh>
    <rPh sb="2" eb="3">
      <t>ギョウ</t>
    </rPh>
    <rPh sb="3" eb="5">
      <t>シュウリョウ</t>
    </rPh>
    <phoneticPr fontId="5"/>
  </si>
  <si>
    <t>他団体への公共施設等整備補助金等_x000D_
(所有外資産分）</t>
  </si>
  <si>
    <t>1720000</t>
  </si>
  <si>
    <t>群馬県博物館連絡協議会</t>
    <rPh sb="0" eb="3">
      <t>グンマケン</t>
    </rPh>
    <rPh sb="3" eb="6">
      <t>ハクブツカン</t>
    </rPh>
    <rPh sb="6" eb="8">
      <t>レンラク</t>
    </rPh>
    <rPh sb="8" eb="11">
      <t>キョウギカイ</t>
    </rPh>
    <phoneticPr fontId="5"/>
  </si>
  <si>
    <t>1130000</t>
  </si>
  <si>
    <t>2080000</t>
  </si>
  <si>
    <t>【業務活動収支】</t>
  </si>
  <si>
    <t>4010000</t>
  </si>
  <si>
    <t>4220000</t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</si>
  <si>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5"/>
  </si>
  <si>
    <t>ふるさと応援寄附金</t>
    <rPh sb="4" eb="6">
      <t>オウエン</t>
    </rPh>
    <rPh sb="6" eb="9">
      <t>キフキン</t>
    </rPh>
    <phoneticPr fontId="5"/>
  </si>
  <si>
    <t>支払利息</t>
  </si>
  <si>
    <t>名称</t>
    <rPh sb="0" eb="2">
      <t>メイショウ</t>
    </rPh>
    <phoneticPr fontId="5"/>
  </si>
  <si>
    <t>相手先</t>
    <rPh sb="0" eb="3">
      <t>アイテサキ</t>
    </rPh>
    <phoneticPr fontId="5"/>
  </si>
  <si>
    <t>4470000</t>
  </si>
  <si>
    <t>支出目的</t>
    <rPh sb="0" eb="2">
      <t>シシュツ</t>
    </rPh>
    <rPh sb="2" eb="4">
      <t>モクテキ</t>
    </rPh>
    <phoneticPr fontId="5"/>
  </si>
  <si>
    <t>地方債発行収入</t>
  </si>
  <si>
    <t>資本的
補助金</t>
  </si>
  <si>
    <t>物件費</t>
  </si>
  <si>
    <t>4180000</t>
  </si>
  <si>
    <t>経常的
補助金</t>
  </si>
  <si>
    <t>その他の補助金等</t>
  </si>
  <si>
    <t>（単位：円）</t>
    <rPh sb="1" eb="3">
      <t>タンイ</t>
    </rPh>
    <rPh sb="4" eb="5">
      <t>エン</t>
    </rPh>
    <phoneticPr fontId="5"/>
  </si>
  <si>
    <t>（単位：円）</t>
    <rPh sb="1" eb="3">
      <t>タンイ</t>
    </rPh>
    <rPh sb="4" eb="5">
      <t>エン</t>
    </rPh>
    <phoneticPr fontId="31"/>
  </si>
  <si>
    <t>（単位：円）</t>
    <rPh sb="4" eb="5">
      <t>エン</t>
    </rPh>
    <phoneticPr fontId="5"/>
  </si>
  <si>
    <t>浮標等</t>
  </si>
  <si>
    <t>4070000</t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</si>
  <si>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</si>
  <si>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土地開発基金</t>
    <rPh sb="0" eb="2">
      <t>トチ</t>
    </rPh>
    <rPh sb="2" eb="4">
      <t>カイハツ</t>
    </rPh>
    <rPh sb="4" eb="6">
      <t>キキン</t>
    </rPh>
    <phoneticPr fontId="5"/>
  </si>
  <si>
    <t>1170000</t>
  </si>
  <si>
    <t>ふるさとづくり推進基金</t>
    <rPh sb="7" eb="9">
      <t>スイシン</t>
    </rPh>
    <rPh sb="9" eb="11">
      <t>キキン</t>
    </rPh>
    <phoneticPr fontId="5"/>
  </si>
  <si>
    <t>2330000</t>
  </si>
  <si>
    <t>ふるさと創生基金</t>
    <rPh sb="4" eb="6">
      <t>ソウセイ</t>
    </rPh>
    <rPh sb="6" eb="8">
      <t>キキン</t>
    </rPh>
    <phoneticPr fontId="5"/>
  </si>
  <si>
    <t>町民税（普通徴収）</t>
    <rPh sb="0" eb="3">
      <t>チョウミンゼイ</t>
    </rPh>
    <rPh sb="4" eb="6">
      <t>フツウ</t>
    </rPh>
    <rPh sb="6" eb="8">
      <t>チョウシュウ</t>
    </rPh>
    <phoneticPr fontId="5"/>
  </si>
  <si>
    <t>高額医療費貸付基金</t>
    <rPh sb="0" eb="2">
      <t>コウガク</t>
    </rPh>
    <rPh sb="2" eb="5">
      <t>イリョウヒ</t>
    </rPh>
    <rPh sb="5" eb="7">
      <t>カシツケ</t>
    </rPh>
    <rPh sb="7" eb="9">
      <t>キキン</t>
    </rPh>
    <phoneticPr fontId="5"/>
  </si>
  <si>
    <t>無形固定資産</t>
  </si>
  <si>
    <t>地域福祉振興基金</t>
    <rPh sb="0" eb="2">
      <t>チイキ</t>
    </rPh>
    <rPh sb="2" eb="4">
      <t>フクシ</t>
    </rPh>
    <rPh sb="4" eb="6">
      <t>シンコウ</t>
    </rPh>
    <rPh sb="6" eb="8">
      <t>キキン</t>
    </rPh>
    <phoneticPr fontId="5"/>
  </si>
  <si>
    <t>ふるさと応援基金</t>
    <rPh sb="4" eb="6">
      <t>オウエン</t>
    </rPh>
    <rPh sb="6" eb="8">
      <t>キキン</t>
    </rPh>
    <phoneticPr fontId="5"/>
  </si>
  <si>
    <t>4100000</t>
  </si>
  <si>
    <t>公共施設等整備基金</t>
    <rPh sb="0" eb="2">
      <t>コウキョウ</t>
    </rPh>
    <rPh sb="2" eb="4">
      <t>シセツ</t>
    </rPh>
    <rPh sb="4" eb="5">
      <t>トウ</t>
    </rPh>
    <rPh sb="5" eb="7">
      <t>セイビ</t>
    </rPh>
    <rPh sb="7" eb="9">
      <t>キキン</t>
    </rPh>
    <phoneticPr fontId="5"/>
  </si>
  <si>
    <t>万場診療所整備運営基金</t>
    <rPh sb="0" eb="2">
      <t>マンバ</t>
    </rPh>
    <rPh sb="2" eb="4">
      <t>シンリョウ</t>
    </rPh>
    <rPh sb="4" eb="5">
      <t>ジョ</t>
    </rPh>
    <rPh sb="5" eb="7">
      <t>セイビ</t>
    </rPh>
    <rPh sb="7" eb="9">
      <t>ウンエイ</t>
    </rPh>
    <rPh sb="9" eb="11">
      <t>キキン</t>
    </rPh>
    <phoneticPr fontId="5"/>
  </si>
  <si>
    <t>県補助金</t>
    <rPh sb="0" eb="1">
      <t>ケン</t>
    </rPh>
    <rPh sb="1" eb="4">
      <t>ホジョキン</t>
    </rPh>
    <phoneticPr fontId="5"/>
  </si>
  <si>
    <t>*出力条件</t>
  </si>
  <si>
    <t>1290000</t>
  </si>
  <si>
    <t>*出力帳票選択 ： 財務書類</t>
  </si>
  <si>
    <t>*団体区分 ： 一般会計等</t>
  </si>
  <si>
    <t>1140000</t>
  </si>
  <si>
    <t>*団体／会計コード ：</t>
  </si>
  <si>
    <t>2040000</t>
  </si>
  <si>
    <t>*出力範囲 ： 年次</t>
  </si>
  <si>
    <t>*出力金額単位 ： 円</t>
  </si>
  <si>
    <t>4360000</t>
  </si>
  <si>
    <t>貸借対照表</t>
  </si>
  <si>
    <t>科目コード</t>
  </si>
  <si>
    <t>金額</t>
  </si>
  <si>
    <t>【資産の部】</t>
  </si>
  <si>
    <t>1020000</t>
  </si>
  <si>
    <t>1440000</t>
  </si>
  <si>
    <t>3040000</t>
  </si>
  <si>
    <t>1590000</t>
  </si>
  <si>
    <t>建設仮勘定</t>
  </si>
  <si>
    <t>公共施設等整備費支出</t>
  </si>
  <si>
    <t>固定負債</t>
  </si>
  <si>
    <t>1410000</t>
  </si>
  <si>
    <t>1600000</t>
  </si>
  <si>
    <t>有形固定資産</t>
  </si>
  <si>
    <t>1090000</t>
  </si>
  <si>
    <t>地方債</t>
  </si>
  <si>
    <t>1040000</t>
  </si>
  <si>
    <t>1610000</t>
  </si>
  <si>
    <t>長期未払金</t>
  </si>
  <si>
    <t>群馬県長寿社会づくり財団</t>
    <rPh sb="0" eb="3">
      <t>グンマケン</t>
    </rPh>
    <rPh sb="3" eb="5">
      <t>チョウジュ</t>
    </rPh>
    <rPh sb="5" eb="7">
      <t>シャカイ</t>
    </rPh>
    <rPh sb="10" eb="12">
      <t>ザイダン</t>
    </rPh>
    <phoneticPr fontId="5"/>
  </si>
  <si>
    <t>1050000</t>
  </si>
  <si>
    <t>1620000</t>
  </si>
  <si>
    <t>3140000</t>
  </si>
  <si>
    <t>退職手当引当金</t>
  </si>
  <si>
    <t>1220000</t>
  </si>
  <si>
    <t>1060000</t>
  </si>
  <si>
    <t>4050000</t>
  </si>
  <si>
    <t>群馬県価格安定業務運営基金</t>
    <rPh sb="0" eb="3">
      <t>グンマケン</t>
    </rPh>
    <rPh sb="3" eb="5">
      <t>カカク</t>
    </rPh>
    <rPh sb="5" eb="7">
      <t>アンテイ</t>
    </rPh>
    <rPh sb="7" eb="9">
      <t>ギョウム</t>
    </rPh>
    <rPh sb="9" eb="11">
      <t>ウンエイ</t>
    </rPh>
    <rPh sb="11" eb="13">
      <t>キキン</t>
    </rPh>
    <phoneticPr fontId="5"/>
  </si>
  <si>
    <t>1630000</t>
  </si>
  <si>
    <t>立木竹</t>
  </si>
  <si>
    <t>1260000</t>
  </si>
  <si>
    <t>3080000</t>
  </si>
  <si>
    <t>損失補償等引当金</t>
  </si>
  <si>
    <t>出資金</t>
  </si>
  <si>
    <t>1070000</t>
  </si>
  <si>
    <t>1640000</t>
  </si>
  <si>
    <t>その他</t>
  </si>
  <si>
    <t>1080000</t>
  </si>
  <si>
    <t>1650000</t>
  </si>
  <si>
    <t>建物減価償却累計額</t>
  </si>
  <si>
    <t>流動負債</t>
  </si>
  <si>
    <t>1530000</t>
  </si>
  <si>
    <t>1660000</t>
  </si>
  <si>
    <t>1年内償還予定地方債</t>
  </si>
  <si>
    <t>3110000</t>
  </si>
  <si>
    <t>1100000</t>
  </si>
  <si>
    <t>投資活動支出</t>
  </si>
  <si>
    <t>1670000</t>
  </si>
  <si>
    <t>未払金</t>
  </si>
  <si>
    <t>預り金</t>
  </si>
  <si>
    <t>1110000</t>
  </si>
  <si>
    <t>群馬戸籍住民基本台帳事務協議会　外</t>
    <rPh sb="0" eb="2">
      <t>グンマ</t>
    </rPh>
    <rPh sb="2" eb="4">
      <t>コセキ</t>
    </rPh>
    <rPh sb="4" eb="6">
      <t>ジュウミン</t>
    </rPh>
    <rPh sb="6" eb="8">
      <t>キホン</t>
    </rPh>
    <rPh sb="8" eb="10">
      <t>ダイチョウ</t>
    </rPh>
    <rPh sb="10" eb="12">
      <t>ジム</t>
    </rPh>
    <rPh sb="12" eb="15">
      <t>キョウギカイ</t>
    </rPh>
    <rPh sb="16" eb="17">
      <t>ソト</t>
    </rPh>
    <phoneticPr fontId="5"/>
  </si>
  <si>
    <t>4450000</t>
  </si>
  <si>
    <t>4130000</t>
  </si>
  <si>
    <t>1680000</t>
  </si>
  <si>
    <t>1690000</t>
  </si>
  <si>
    <t>船舶減価償却累計額</t>
  </si>
  <si>
    <t>前受金</t>
  </si>
  <si>
    <t>1700000</t>
  </si>
  <si>
    <t>浮標等減価償却累計額</t>
  </si>
  <si>
    <t>2030000</t>
  </si>
  <si>
    <t>航空機</t>
  </si>
  <si>
    <t>1160000</t>
  </si>
  <si>
    <t>本年度純資産変動額</t>
  </si>
  <si>
    <t>航空機減価償却累計額</t>
  </si>
  <si>
    <t>4240000</t>
  </si>
  <si>
    <t>1580000</t>
  </si>
  <si>
    <t>負債合計</t>
  </si>
  <si>
    <t>財務活動支出</t>
  </si>
  <si>
    <t>1180000</t>
  </si>
  <si>
    <t>1200000</t>
  </si>
  <si>
    <t>その他減価償却累計額</t>
  </si>
  <si>
    <t>【純資産の部】</t>
  </si>
  <si>
    <t>4410000</t>
  </si>
  <si>
    <t>1190000</t>
  </si>
  <si>
    <t>本年度末歳計外現金残高</t>
  </si>
  <si>
    <t>賞与等引当金繰入額</t>
  </si>
  <si>
    <t>1750000</t>
  </si>
  <si>
    <t>1280000</t>
  </si>
  <si>
    <t>固定資産等形成分</t>
  </si>
  <si>
    <t>1760000</t>
  </si>
  <si>
    <t>余剰分（不足分）</t>
  </si>
  <si>
    <t>1210000</t>
  </si>
  <si>
    <t>1230000</t>
  </si>
  <si>
    <t>移転費用支出</t>
  </si>
  <si>
    <t>4040000</t>
  </si>
  <si>
    <t>1240000</t>
  </si>
  <si>
    <t>2340000</t>
  </si>
  <si>
    <t>1270000</t>
  </si>
  <si>
    <t>1310000</t>
  </si>
  <si>
    <t>交付金・負担金等</t>
    <rPh sb="0" eb="3">
      <t>コウフキン</t>
    </rPh>
    <rPh sb="4" eb="7">
      <t>フタンキン</t>
    </rPh>
    <rPh sb="7" eb="8">
      <t>トウ</t>
    </rPh>
    <phoneticPr fontId="5"/>
  </si>
  <si>
    <t>1320000</t>
  </si>
  <si>
    <t>本年度末現金預金残高</t>
  </si>
  <si>
    <t>ソフトウェア</t>
  </si>
  <si>
    <t>1330000</t>
  </si>
  <si>
    <t>行政コスト計算書</t>
  </si>
  <si>
    <t>1350000</t>
  </si>
  <si>
    <t>投資及び出資金</t>
  </si>
  <si>
    <t>1370000</t>
  </si>
  <si>
    <t>1380000</t>
  </si>
  <si>
    <t>純資産合計</t>
  </si>
  <si>
    <t>1390000</t>
  </si>
  <si>
    <t>財務活動収支</t>
  </si>
  <si>
    <t>投資損失引当金</t>
  </si>
  <si>
    <t>長期貸付金</t>
  </si>
  <si>
    <t>1420000</t>
  </si>
  <si>
    <t>基金</t>
  </si>
  <si>
    <t>他会計への繰出金</t>
  </si>
  <si>
    <t>1460000</t>
  </si>
  <si>
    <t>徴収不能引当金</t>
  </si>
  <si>
    <t>1470000</t>
  </si>
  <si>
    <t>資産評価差額</t>
  </si>
  <si>
    <t>3020000</t>
  </si>
  <si>
    <t>流動資産</t>
  </si>
  <si>
    <t>現金預金</t>
  </si>
  <si>
    <t>1490000</t>
  </si>
  <si>
    <t>未収金</t>
  </si>
  <si>
    <t>4420000</t>
  </si>
  <si>
    <t>短期貸付金</t>
  </si>
  <si>
    <t>1510000</t>
  </si>
  <si>
    <t>本年度末純資産残高</t>
  </si>
  <si>
    <t>1520000</t>
  </si>
  <si>
    <t>財政調整基金</t>
  </si>
  <si>
    <t>1550000</t>
  </si>
  <si>
    <t>（平成３０年３月３１日現在）</t>
  </si>
  <si>
    <t>1740000</t>
  </si>
  <si>
    <t>1010000</t>
  </si>
  <si>
    <t>1570000</t>
  </si>
  <si>
    <t>資産合計</t>
  </si>
  <si>
    <t>負債及び純資産合計</t>
  </si>
  <si>
    <t>純資産変動計算書</t>
  </si>
  <si>
    <t>人件費支出</t>
  </si>
  <si>
    <t>合計</t>
  </si>
  <si>
    <t>余剰分
（不足分）</t>
  </si>
  <si>
    <t>業務費用支出</t>
  </si>
  <si>
    <t>他団体出資等分</t>
  </si>
  <si>
    <t>3010000</t>
  </si>
  <si>
    <t>2010000</t>
  </si>
  <si>
    <t>財源</t>
  </si>
  <si>
    <t>税収等</t>
  </si>
  <si>
    <t>3050000</t>
  </si>
  <si>
    <t>3060000</t>
  </si>
  <si>
    <t>3070000</t>
  </si>
  <si>
    <t>業務活動収支</t>
  </si>
  <si>
    <t>固定資産等の変動（内部変動）</t>
  </si>
  <si>
    <t>有形固定資産等の増加</t>
  </si>
  <si>
    <t>3090000</t>
  </si>
  <si>
    <t>有形固定資産等の減少</t>
  </si>
  <si>
    <t>貸付金・基金等の減少</t>
  </si>
  <si>
    <t>3130000</t>
  </si>
  <si>
    <t>神流振興合同会社</t>
    <rPh sb="0" eb="2">
      <t>カンナ</t>
    </rPh>
    <rPh sb="2" eb="4">
      <t>シンコウ</t>
    </rPh>
    <rPh sb="4" eb="6">
      <t>ゴウドウ</t>
    </rPh>
    <rPh sb="6" eb="8">
      <t>カイシャ</t>
    </rPh>
    <phoneticPr fontId="5"/>
  </si>
  <si>
    <t>無償所管換等</t>
  </si>
  <si>
    <t>3150000</t>
  </si>
  <si>
    <t>2220000</t>
  </si>
  <si>
    <t>3160000</t>
  </si>
  <si>
    <t>2020000</t>
  </si>
  <si>
    <t>災害復旧事業費支出</t>
  </si>
  <si>
    <t>経常費用</t>
  </si>
  <si>
    <t>人件費</t>
  </si>
  <si>
    <t>2050000</t>
  </si>
  <si>
    <t>2060000</t>
  </si>
  <si>
    <t>2070000</t>
  </si>
  <si>
    <t>2110000</t>
  </si>
  <si>
    <t>減価償却費</t>
  </si>
  <si>
    <t>2130000</t>
  </si>
  <si>
    <t>その他の業務費用</t>
  </si>
  <si>
    <t>2160000</t>
  </si>
  <si>
    <t>4060000</t>
  </si>
  <si>
    <t>徴収不能引当金繰入額</t>
  </si>
  <si>
    <t>2170000</t>
  </si>
  <si>
    <t>2180000</t>
  </si>
  <si>
    <t>補助金等</t>
  </si>
  <si>
    <t>4190000</t>
  </si>
  <si>
    <t>2200000</t>
  </si>
  <si>
    <t>社会保障給付</t>
  </si>
  <si>
    <t>経常収益</t>
  </si>
  <si>
    <t>4170000</t>
  </si>
  <si>
    <t>2240000</t>
  </si>
  <si>
    <t>使用料及び手数料</t>
  </si>
  <si>
    <t>2250000</t>
  </si>
  <si>
    <t>純経常行政コスト</t>
  </si>
  <si>
    <t>2270000</t>
  </si>
  <si>
    <t>臨時損失</t>
  </si>
  <si>
    <t>2280000</t>
  </si>
  <si>
    <t>災害復旧事業費</t>
  </si>
  <si>
    <t>4270000</t>
  </si>
  <si>
    <t>2290000</t>
  </si>
  <si>
    <t>2310000</t>
  </si>
  <si>
    <t>損失補償等引当金繰入額</t>
  </si>
  <si>
    <t>2320000</t>
  </si>
  <si>
    <t>財務活動収入</t>
  </si>
  <si>
    <t>資産売却益</t>
  </si>
  <si>
    <t>2260000</t>
  </si>
  <si>
    <t>純行政コスト</t>
  </si>
  <si>
    <t>4030000</t>
  </si>
  <si>
    <t>物件費等支出</t>
  </si>
  <si>
    <t>その他の支出</t>
  </si>
  <si>
    <t>4080000</t>
  </si>
  <si>
    <t>社会保障給付支出</t>
  </si>
  <si>
    <t>他会計への繰出支出</t>
  </si>
  <si>
    <t>4140000</t>
  </si>
  <si>
    <t>税収等収入</t>
  </si>
  <si>
    <t>町民税</t>
    <rPh sb="0" eb="2">
      <t>チョウミン</t>
    </rPh>
    <rPh sb="2" eb="3">
      <t>ゼイ</t>
    </rPh>
    <phoneticPr fontId="5"/>
  </si>
  <si>
    <t>その他の収入</t>
  </si>
  <si>
    <t>*会計年度 ： H29</t>
  </si>
  <si>
    <t>臨時支出</t>
  </si>
  <si>
    <t>4210000</t>
  </si>
  <si>
    <t>臨時収入</t>
  </si>
  <si>
    <t>【投資活動収支】</t>
  </si>
  <si>
    <t>4230000</t>
  </si>
  <si>
    <t>4250000</t>
  </si>
  <si>
    <t>4260000</t>
  </si>
  <si>
    <t>4280000</t>
  </si>
  <si>
    <t>4290000</t>
  </si>
  <si>
    <t>投資活動収入</t>
  </si>
  <si>
    <t>4300000</t>
  </si>
  <si>
    <t>基金取崩収入</t>
  </si>
  <si>
    <t>4320000</t>
  </si>
  <si>
    <t>4460000</t>
  </si>
  <si>
    <t>資産売却収入</t>
  </si>
  <si>
    <t>地域活性化施設特別会計</t>
    <rPh sb="0" eb="2">
      <t>チイキ</t>
    </rPh>
    <rPh sb="2" eb="5">
      <t>カッセイカ</t>
    </rPh>
    <rPh sb="5" eb="7">
      <t>シセツ</t>
    </rPh>
    <rPh sb="7" eb="9">
      <t>トクベツ</t>
    </rPh>
    <rPh sb="9" eb="11">
      <t>カイケイ</t>
    </rPh>
    <phoneticPr fontId="5"/>
  </si>
  <si>
    <t>4340000</t>
  </si>
  <si>
    <t>投資活動収支</t>
  </si>
  <si>
    <t>【財務活動収支】</t>
  </si>
  <si>
    <t>4370000</t>
  </si>
  <si>
    <t>4380000</t>
  </si>
  <si>
    <t>4400000</t>
  </si>
  <si>
    <t>4350000</t>
  </si>
  <si>
    <t>本年度資金収支額</t>
  </si>
  <si>
    <t>4430000</t>
  </si>
  <si>
    <t>比例連結割合変更に伴う差額</t>
  </si>
  <si>
    <t>4440000</t>
  </si>
  <si>
    <t>本年度末資金残高</t>
  </si>
  <si>
    <t>前年度末歳計外現金残高</t>
  </si>
  <si>
    <t>本年度歳計外現金増減額</t>
  </si>
  <si>
    <t>4480000</t>
  </si>
  <si>
    <t>多野藤岡医療事務市町村組合　外</t>
    <rPh sb="0" eb="2">
      <t>タノ</t>
    </rPh>
    <rPh sb="2" eb="4">
      <t>フジオカ</t>
    </rPh>
    <rPh sb="4" eb="6">
      <t>イリョウ</t>
    </rPh>
    <rPh sb="6" eb="8">
      <t>ジム</t>
    </rPh>
    <rPh sb="8" eb="11">
      <t>シチョウソン</t>
    </rPh>
    <rPh sb="11" eb="13">
      <t>クミアイ</t>
    </rPh>
    <rPh sb="14" eb="15">
      <t>ソト</t>
    </rPh>
    <phoneticPr fontId="5"/>
  </si>
  <si>
    <t>群馬県農業後継者育成基金</t>
    <rPh sb="0" eb="3">
      <t>グンマケン</t>
    </rPh>
    <rPh sb="3" eb="5">
      <t>ノウギョウ</t>
    </rPh>
    <rPh sb="5" eb="8">
      <t>コウケイシャ</t>
    </rPh>
    <rPh sb="8" eb="10">
      <t>イクセイ</t>
    </rPh>
    <rPh sb="10" eb="12">
      <t>キキン</t>
    </rPh>
    <phoneticPr fontId="5"/>
  </si>
  <si>
    <t>群馬県信用保証協会</t>
    <rPh sb="0" eb="3">
      <t>グンマケン</t>
    </rPh>
    <rPh sb="3" eb="5">
      <t>シンヨウ</t>
    </rPh>
    <rPh sb="5" eb="7">
      <t>ホショウ</t>
    </rPh>
    <rPh sb="7" eb="9">
      <t>キョウカイ</t>
    </rPh>
    <phoneticPr fontId="5"/>
  </si>
  <si>
    <t>群馬県スポーツ協会</t>
    <rPh sb="0" eb="3">
      <t>グンマケン</t>
    </rPh>
    <rPh sb="7" eb="9">
      <t>キョウカイ</t>
    </rPh>
    <phoneticPr fontId="5"/>
  </si>
  <si>
    <t>ぐんま腎臓バンク</t>
    <rPh sb="3" eb="5">
      <t>ジンゾウ</t>
    </rPh>
    <phoneticPr fontId="5"/>
  </si>
  <si>
    <t>群馬県森林組合作業班員等雇用安定基金</t>
    <rPh sb="0" eb="3">
      <t>グンマケン</t>
    </rPh>
    <rPh sb="3" eb="5">
      <t>シンリン</t>
    </rPh>
    <rPh sb="5" eb="7">
      <t>クミアイ</t>
    </rPh>
    <rPh sb="7" eb="9">
      <t>サギョウ</t>
    </rPh>
    <rPh sb="9" eb="11">
      <t>ハンイン</t>
    </rPh>
    <rPh sb="11" eb="12">
      <t>トウ</t>
    </rPh>
    <rPh sb="12" eb="14">
      <t>コヨウ</t>
    </rPh>
    <rPh sb="14" eb="16">
      <t>アンテイ</t>
    </rPh>
    <rPh sb="16" eb="18">
      <t>キキン</t>
    </rPh>
    <phoneticPr fontId="5"/>
  </si>
  <si>
    <t>群馬県蚕糸振興協会基金</t>
    <rPh sb="0" eb="3">
      <t>グンマケン</t>
    </rPh>
    <rPh sb="3" eb="4">
      <t>カイコ</t>
    </rPh>
    <rPh sb="4" eb="5">
      <t>イト</t>
    </rPh>
    <rPh sb="5" eb="7">
      <t>シンコウ</t>
    </rPh>
    <rPh sb="7" eb="9">
      <t>キョウカイ</t>
    </rPh>
    <rPh sb="9" eb="11">
      <t>キキン</t>
    </rPh>
    <phoneticPr fontId="5"/>
  </si>
  <si>
    <t>群馬県消防協会</t>
    <rPh sb="0" eb="3">
      <t>グンマケン</t>
    </rPh>
    <rPh sb="3" eb="5">
      <t>ショウボウ</t>
    </rPh>
    <rPh sb="5" eb="7">
      <t>キョウカイ</t>
    </rPh>
    <phoneticPr fontId="5"/>
  </si>
  <si>
    <t>神流川森林組合</t>
    <rPh sb="0" eb="2">
      <t>カンナ</t>
    </rPh>
    <rPh sb="2" eb="3">
      <t>ガワ</t>
    </rPh>
    <rPh sb="3" eb="5">
      <t>シンリン</t>
    </rPh>
    <rPh sb="5" eb="7">
      <t>クミアイ</t>
    </rPh>
    <phoneticPr fontId="5"/>
  </si>
  <si>
    <t>群馬県農業信用基金協会</t>
    <rPh sb="0" eb="3">
      <t>グンマケン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5"/>
  </si>
  <si>
    <t>軽自動車税</t>
    <rPh sb="0" eb="4">
      <t>ケイジドウシャ</t>
    </rPh>
    <rPh sb="4" eb="5">
      <t>ゼイ</t>
    </rPh>
    <phoneticPr fontId="5"/>
  </si>
  <si>
    <t>議会事務局</t>
    <rPh sb="0" eb="2">
      <t>ギカイ</t>
    </rPh>
    <rPh sb="2" eb="5">
      <t>ジムキョク</t>
    </rPh>
    <phoneticPr fontId="5"/>
  </si>
  <si>
    <t>住民生活課</t>
    <rPh sb="0" eb="2">
      <t>ジュウミン</t>
    </rPh>
    <rPh sb="2" eb="4">
      <t>セイカツ</t>
    </rPh>
    <rPh sb="4" eb="5">
      <t>カ</t>
    </rPh>
    <phoneticPr fontId="5"/>
  </si>
  <si>
    <t>産業建設課</t>
    <rPh sb="0" eb="2">
      <t>サンギョウ</t>
    </rPh>
    <rPh sb="2" eb="5">
      <t>ケンセツカ</t>
    </rPh>
    <phoneticPr fontId="5"/>
  </si>
  <si>
    <t>教育委員会・学校等</t>
    <rPh sb="0" eb="2">
      <t>キョウイク</t>
    </rPh>
    <rPh sb="2" eb="5">
      <t>イインカイ</t>
    </rPh>
    <rPh sb="6" eb="8">
      <t>ガッコウ</t>
    </rPh>
    <rPh sb="8" eb="9">
      <t>トウ</t>
    </rPh>
    <phoneticPr fontId="5"/>
  </si>
  <si>
    <t>固定資産税</t>
    <rPh sb="0" eb="2">
      <t>コテイ</t>
    </rPh>
    <rPh sb="2" eb="4">
      <t>シサン</t>
    </rPh>
    <rPh sb="4" eb="5">
      <t>ゼイ</t>
    </rPh>
    <phoneticPr fontId="5"/>
  </si>
  <si>
    <t>自　平成２９年４月１日　</t>
  </si>
  <si>
    <t>ｹｰﾌﾞﾙﾃﾚﾋﾞ使用料</t>
    <rPh sb="9" eb="12">
      <t>シヨウリョウ</t>
    </rPh>
    <phoneticPr fontId="5"/>
  </si>
  <si>
    <t>ｲﾝﾀｰﾈｯﾄ使用料</t>
    <rPh sb="7" eb="10">
      <t>シヨウリョウ</t>
    </rPh>
    <phoneticPr fontId="5"/>
  </si>
  <si>
    <t>神流町議会議長　外</t>
    <rPh sb="0" eb="3">
      <t>カンナマチ</t>
    </rPh>
    <rPh sb="3" eb="5">
      <t>ギカイ</t>
    </rPh>
    <rPh sb="5" eb="7">
      <t>ギチョウ</t>
    </rPh>
    <rPh sb="8" eb="9">
      <t>ソト</t>
    </rPh>
    <phoneticPr fontId="5"/>
  </si>
  <si>
    <t>神流町区長会　外</t>
    <rPh sb="0" eb="3">
      <t>カンナマチ</t>
    </rPh>
    <rPh sb="3" eb="5">
      <t>クチョウ</t>
    </rPh>
    <rPh sb="5" eb="6">
      <t>カイ</t>
    </rPh>
    <rPh sb="7" eb="8">
      <t>ソト</t>
    </rPh>
    <phoneticPr fontId="5"/>
  </si>
  <si>
    <t xml:space="preserve"> </t>
  </si>
  <si>
    <t>群馬県へき地教育研究連盟　外</t>
    <rPh sb="0" eb="3">
      <t>グンマケン</t>
    </rPh>
    <rPh sb="5" eb="6">
      <t>チ</t>
    </rPh>
    <rPh sb="6" eb="8">
      <t>キョウイク</t>
    </rPh>
    <rPh sb="8" eb="10">
      <t>ケンキュウ</t>
    </rPh>
    <rPh sb="10" eb="12">
      <t>レンメイ</t>
    </rPh>
    <rPh sb="13" eb="14">
      <t>ソト</t>
    </rPh>
    <phoneticPr fontId="5"/>
  </si>
  <si>
    <t>一般社団法人　藤岡多野医師会　外</t>
    <rPh sb="0" eb="2">
      <t>イッパン</t>
    </rPh>
    <rPh sb="2" eb="4">
      <t>シャダン</t>
    </rPh>
    <rPh sb="4" eb="6">
      <t>ホウジン</t>
    </rPh>
    <rPh sb="7" eb="9">
      <t>フジオカ</t>
    </rPh>
    <rPh sb="9" eb="11">
      <t>タノ</t>
    </rPh>
    <rPh sb="11" eb="14">
      <t>イシカイ</t>
    </rPh>
    <rPh sb="15" eb="16">
      <t>ソト</t>
    </rPh>
    <phoneticPr fontId="5"/>
  </si>
  <si>
    <t>万場診療所特別会計</t>
    <rPh sb="0" eb="2">
      <t>マンバ</t>
    </rPh>
    <rPh sb="2" eb="5">
      <t>シンリョウジョ</t>
    </rPh>
    <rPh sb="5" eb="7">
      <t>トクベツ</t>
    </rPh>
    <rPh sb="7" eb="9">
      <t>カイケイ</t>
    </rPh>
    <phoneticPr fontId="5"/>
  </si>
  <si>
    <t>負担金</t>
    <rPh sb="0" eb="3">
      <t>フタンキン</t>
    </rPh>
    <phoneticPr fontId="5"/>
  </si>
  <si>
    <t>負担金・補助金等</t>
    <rPh sb="0" eb="3">
      <t>フタンキン</t>
    </rPh>
    <rPh sb="4" eb="7">
      <t>ホジョキン</t>
    </rPh>
    <rPh sb="7" eb="8">
      <t>トウ</t>
    </rPh>
    <phoneticPr fontId="5"/>
  </si>
  <si>
    <t>支援金・補助金等</t>
    <rPh sb="0" eb="3">
      <t>シエンキン</t>
    </rPh>
    <rPh sb="4" eb="7">
      <t>ホジョキン</t>
    </rPh>
    <rPh sb="7" eb="8">
      <t>トウ</t>
    </rPh>
    <phoneticPr fontId="5"/>
  </si>
  <si>
    <t>補助金・負担金等</t>
    <rPh sb="0" eb="3">
      <t>ホジョキン</t>
    </rPh>
    <rPh sb="4" eb="7">
      <t>フタンキン</t>
    </rPh>
    <rPh sb="7" eb="8">
      <t>トウ</t>
    </rPh>
    <phoneticPr fontId="5"/>
  </si>
  <si>
    <t>交付金・補助金等</t>
    <rPh sb="0" eb="3">
      <t>コウフキン</t>
    </rPh>
    <rPh sb="4" eb="7">
      <t>ホジョキン</t>
    </rPh>
    <rPh sb="7" eb="8">
      <t>トウ</t>
    </rPh>
    <phoneticPr fontId="5"/>
  </si>
  <si>
    <t>一般会計</t>
    <rPh sb="0" eb="2">
      <t>イッパン</t>
    </rPh>
    <rPh sb="2" eb="4">
      <t>カイケイ</t>
    </rPh>
    <phoneticPr fontId="5"/>
  </si>
  <si>
    <t>万場診療所　　　特別会計</t>
    <rPh sb="0" eb="2">
      <t>マンバ</t>
    </rPh>
    <rPh sb="2" eb="4">
      <t>シンリョウ</t>
    </rPh>
    <rPh sb="4" eb="5">
      <t>ジョ</t>
    </rPh>
    <rPh sb="8" eb="10">
      <t>トクベツ</t>
    </rPh>
    <rPh sb="10" eb="12">
      <t>カイケイ</t>
    </rPh>
    <phoneticPr fontId="5"/>
  </si>
  <si>
    <t>税収</t>
    <rPh sb="0" eb="2">
      <t>ゼイシュウ</t>
    </rPh>
    <phoneticPr fontId="5"/>
  </si>
  <si>
    <t>未収金等</t>
    <rPh sb="0" eb="3">
      <t>ミシュウキン</t>
    </rPh>
    <rPh sb="3" eb="4">
      <t>トウ</t>
    </rPh>
    <phoneticPr fontId="5"/>
  </si>
  <si>
    <t>県補助金・負担金</t>
    <rPh sb="0" eb="1">
      <t>ケン</t>
    </rPh>
    <rPh sb="1" eb="4">
      <t>ホジョキン</t>
    </rPh>
    <rPh sb="5" eb="8">
      <t>フタンキン</t>
    </rPh>
    <phoneticPr fontId="5"/>
  </si>
  <si>
    <t>国庫補助金・負担金</t>
    <rPh sb="0" eb="2">
      <t>コッコ</t>
    </rPh>
    <rPh sb="2" eb="5">
      <t>ホジョキン</t>
    </rPh>
    <rPh sb="6" eb="9">
      <t>フタンキン</t>
    </rPh>
    <phoneticPr fontId="5"/>
  </si>
  <si>
    <t>災害対策基金</t>
    <rPh sb="0" eb="2">
      <t>サイガイ</t>
    </rPh>
    <rPh sb="2" eb="4">
      <t>タイサク</t>
    </rPh>
    <rPh sb="4" eb="6">
      <t>キキン</t>
    </rPh>
    <phoneticPr fontId="5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</si>
  <si>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</si>
  <si>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</si>
  <si>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町民税（特別徴収）</t>
    <rPh sb="0" eb="2">
      <t>チョウミン</t>
    </rPh>
    <rPh sb="2" eb="3">
      <t>ゼイ</t>
    </rPh>
    <rPh sb="4" eb="6">
      <t>トクベツ</t>
    </rPh>
    <rPh sb="6" eb="8">
      <t>チョウシュウ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</si>
</sst>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#,##0_ "/>
    <numFmt numFmtId="178" formatCode="#,##0;[Red]#,##0"/>
    <numFmt numFmtId="179" formatCode="0;&quot;△ &quot;0"/>
    <numFmt numFmtId="180" formatCode="#,##0.00&quot;%&quot;;&quot;△ &quot;#,##0.00&quot;%&quot;"/>
    <numFmt numFmtId="181" formatCode="#,##0,;\-#,##0,;&quot;-&quot;"/>
  </numFmts>
  <fonts count="35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2"/>
      <color theme="1"/>
      <name val="ＭＳ 明朝"/>
      <family val="1"/>
    </font>
    <font>
      <sz val="9"/>
      <name val="ＭＳ Ｐゴシック"/>
      <family val="3"/>
    </font>
    <font>
      <sz val="6"/>
      <name val="ＭＳ Ｐゴシック"/>
      <family val="3"/>
    </font>
    <font>
      <sz val="10.5"/>
      <name val="ＭＳ Ｐゴシック"/>
      <family val="3"/>
    </font>
    <font>
      <sz val="10"/>
      <name val="ＭＳ Ｐゴシック"/>
      <family val="3"/>
    </font>
    <font>
      <b/>
      <sz val="14"/>
      <name val="ＭＳ Ｐゴシック"/>
      <family val="3"/>
    </font>
    <font>
      <b/>
      <sz val="20"/>
      <name val="ＭＳ Ｐゴシック"/>
      <family val="3"/>
    </font>
    <font>
      <sz val="12"/>
      <name val="ＭＳ Ｐゴシック"/>
      <family val="3"/>
    </font>
    <font>
      <strike/>
      <sz val="11"/>
      <name val="ＭＳ Ｐゴシック"/>
      <family val="3"/>
    </font>
    <font>
      <sz val="14"/>
      <name val="ＭＳ Ｐゴシック"/>
      <family val="3"/>
    </font>
    <font>
      <i/>
      <sz val="10"/>
      <name val="ＭＳ Ｐゴシック"/>
      <family val="3"/>
    </font>
    <font>
      <i/>
      <sz val="10.5"/>
      <name val="ＭＳ Ｐゴシック"/>
      <family val="3"/>
    </font>
    <font>
      <i/>
      <sz val="11"/>
      <name val="ＭＳ Ｐゴシック"/>
      <family val="3"/>
    </font>
    <font>
      <sz val="16"/>
      <name val="ＭＳ Ｐゴシック"/>
      <family val="3"/>
    </font>
    <font>
      <sz val="14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7"/>
      <color theme="1"/>
      <name val="ＭＳ Ｐゴシック"/>
      <family val="3"/>
      <scheme val="minor"/>
    </font>
    <font>
      <sz val="11"/>
      <name val="ＭＳ ゴシック"/>
      <family val="3"/>
    </font>
    <font>
      <sz val="12"/>
      <name val="ＭＳ ゴシック"/>
      <family val="3"/>
    </font>
    <font>
      <sz val="10"/>
      <name val="ＭＳ ゴシック"/>
      <family val="3"/>
    </font>
    <font>
      <sz val="9"/>
      <name val="ＭＳ ゴシック"/>
      <family val="3"/>
    </font>
    <font>
      <sz val="10"/>
      <color indexed="8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8"/>
      <name val="ＭＳ Ｐゴシック"/>
      <family val="3"/>
    </font>
    <font>
      <b/>
      <sz val="10"/>
      <color indexed="12"/>
      <name val="ＭＳ 明朝"/>
      <family val="1"/>
    </font>
    <font>
      <sz val="8"/>
      <color indexed="8"/>
      <name val="ＭＳ Ｐゴシック"/>
      <family val="3"/>
    </font>
    <font>
      <sz val="10"/>
      <color theme="1"/>
      <name val="ＭＳ Ｐゴシック"/>
      <family val="3"/>
      <scheme val="minor"/>
    </font>
    <font>
      <sz val="11"/>
      <color rgb="FF00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7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4" fillId="0" borderId="1">
      <alignment horizontal="center" vertical="center"/>
    </xf>
    <xf numFmtId="38" fontId="1" fillId="0" borderId="0" applyFont="0" applyFill="0" applyBorder="0" applyAlignment="0" applyProtection="0">
      <alignment vertical="center"/>
    </xf>
  </cellStyleXfs>
  <cellXfs count="522">
    <xf numFmtId="0" fontId="0" fillId="0" borderId="0" xfId="0">
      <alignment vertical="center"/>
    </xf>
    <xf numFmtId="49" fontId="6" fillId="0" borderId="0" xfId="12" applyNumberFormat="1" applyFont="1" applyFill="1" applyAlignment="1">
      <alignment vertical="center"/>
    </xf>
    <xf numFmtId="0" fontId="6" fillId="0" borderId="0" xfId="12" applyFont="1" applyFill="1" applyAlignment="1">
      <alignment vertical="center"/>
    </xf>
    <xf numFmtId="0" fontId="0" fillId="2" borderId="0" xfId="0" applyFont="1" applyFill="1">
      <alignment vertical="center"/>
    </xf>
    <xf numFmtId="0" fontId="7" fillId="0" borderId="0" xfId="12" applyFont="1" applyFill="1" applyAlignment="1">
      <alignment vertical="center"/>
    </xf>
    <xf numFmtId="0" fontId="6" fillId="0" borderId="0" xfId="12" applyFont="1" applyFill="1" applyAlignment="1">
      <alignment horizontal="center" vertical="center"/>
    </xf>
    <xf numFmtId="49" fontId="6" fillId="2" borderId="0" xfId="11" applyNumberFormat="1" applyFont="1" applyFill="1" applyAlignment="1">
      <alignment vertical="center"/>
    </xf>
    <xf numFmtId="49" fontId="7" fillId="0" borderId="0" xfId="12" applyNumberFormat="1" applyFont="1" applyFill="1" applyAlignment="1">
      <alignment vertical="center"/>
    </xf>
    <xf numFmtId="49" fontId="6" fillId="0" borderId="0" xfId="12" applyNumberFormat="1" applyFont="1" applyFill="1" applyAlignment="1">
      <alignment horizontal="center" vertical="center"/>
    </xf>
    <xf numFmtId="0" fontId="6" fillId="2" borderId="0" xfId="10" applyFont="1" applyFill="1">
      <alignment vertical="center"/>
    </xf>
    <xf numFmtId="0" fontId="8" fillId="0" borderId="0" xfId="12" applyFont="1" applyFill="1" applyBorder="1" applyAlignment="1"/>
    <xf numFmtId="0" fontId="0" fillId="0" borderId="0" xfId="12" applyFont="1" applyAlignment="1">
      <alignment vertical="center"/>
    </xf>
    <xf numFmtId="0" fontId="1" fillId="0" borderId="3" xfId="12" applyFont="1" applyFill="1" applyBorder="1" applyAlignment="1">
      <alignment vertical="center"/>
    </xf>
    <xf numFmtId="38" fontId="1" fillId="0" borderId="3" xfId="1" applyFont="1" applyFill="1" applyBorder="1" applyAlignment="1">
      <alignment vertical="center"/>
    </xf>
    <xf numFmtId="0" fontId="7" fillId="0" borderId="0" xfId="12" applyFont="1" applyFill="1" applyBorder="1" applyAlignment="1">
      <alignment vertical="center"/>
    </xf>
    <xf numFmtId="0" fontId="1" fillId="0" borderId="0" xfId="12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0" fontId="6" fillId="0" borderId="0" xfId="12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6" fillId="2" borderId="0" xfId="11" applyFont="1" applyFill="1" applyAlignment="1">
      <alignment vertical="center"/>
    </xf>
    <xf numFmtId="0" fontId="11" fillId="0" borderId="0" xfId="12" applyFont="1" applyFill="1" applyBorder="1" applyAlignment="1">
      <alignment vertical="center"/>
    </xf>
    <xf numFmtId="0" fontId="6" fillId="2" borderId="0" xfId="0" applyFont="1" applyFill="1" applyBorder="1">
      <alignment vertical="center"/>
    </xf>
    <xf numFmtId="176" fontId="1" fillId="0" borderId="7" xfId="12" applyNumberFormat="1" applyFont="1" applyFill="1" applyBorder="1" applyAlignment="1">
      <alignment horizontal="right" vertical="center"/>
    </xf>
    <xf numFmtId="176" fontId="1" fillId="2" borderId="7" xfId="12" applyNumberFormat="1" applyFont="1" applyFill="1" applyBorder="1" applyAlignment="1">
      <alignment horizontal="right" vertical="center"/>
    </xf>
    <xf numFmtId="176" fontId="1" fillId="2" borderId="6" xfId="12" applyNumberFormat="1" applyFont="1" applyFill="1" applyBorder="1" applyAlignment="1">
      <alignment horizontal="right" vertical="center"/>
    </xf>
    <xf numFmtId="176" fontId="4" fillId="0" borderId="9" xfId="12" applyNumberFormat="1" applyFont="1" applyFill="1" applyBorder="1" applyAlignment="1">
      <alignment horizontal="center" vertical="center"/>
    </xf>
    <xf numFmtId="176" fontId="4" fillId="2" borderId="9" xfId="12" applyNumberFormat="1" applyFont="1" applyFill="1" applyBorder="1" applyAlignment="1">
      <alignment horizontal="center" vertical="center"/>
    </xf>
    <xf numFmtId="176" fontId="4" fillId="2" borderId="8" xfId="12" applyNumberFormat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center" vertical="center"/>
    </xf>
    <xf numFmtId="0" fontId="1" fillId="0" borderId="14" xfId="12" applyFont="1" applyFill="1" applyBorder="1" applyAlignment="1">
      <alignment vertical="center"/>
    </xf>
    <xf numFmtId="0" fontId="1" fillId="0" borderId="7" xfId="12" applyFont="1" applyFill="1" applyBorder="1" applyAlignment="1">
      <alignment horizontal="right" vertical="center"/>
    </xf>
    <xf numFmtId="176" fontId="1" fillId="2" borderId="16" xfId="12" applyNumberFormat="1" applyFont="1" applyFill="1" applyBorder="1" applyAlignment="1">
      <alignment horizontal="right" vertical="center"/>
    </xf>
    <xf numFmtId="0" fontId="1" fillId="2" borderId="7" xfId="12" applyFont="1" applyFill="1" applyBorder="1" applyAlignment="1">
      <alignment horizontal="right" vertical="center"/>
    </xf>
    <xf numFmtId="176" fontId="1" fillId="2" borderId="17" xfId="12" applyNumberFormat="1" applyFont="1" applyFill="1" applyBorder="1" applyAlignment="1">
      <alignment horizontal="right" vertical="center"/>
    </xf>
    <xf numFmtId="0" fontId="0" fillId="0" borderId="0" xfId="12" applyFont="1" applyAlignment="1">
      <alignment horizontal="right" vertical="center"/>
    </xf>
    <xf numFmtId="0" fontId="4" fillId="0" borderId="9" xfId="12" applyFont="1" applyFill="1" applyBorder="1" applyAlignment="1">
      <alignment horizontal="center" vertical="center"/>
    </xf>
    <xf numFmtId="177" fontId="4" fillId="2" borderId="9" xfId="12" applyNumberFormat="1" applyFont="1" applyFill="1" applyBorder="1" applyAlignment="1">
      <alignment horizontal="center" vertical="center"/>
    </xf>
    <xf numFmtId="177" fontId="4" fillId="2" borderId="18" xfId="12" applyNumberFormat="1" applyFont="1" applyFill="1" applyBorder="1" applyAlignment="1">
      <alignment horizontal="center" vertical="center"/>
    </xf>
    <xf numFmtId="0" fontId="4" fillId="2" borderId="9" xfId="12" applyFont="1" applyFill="1" applyBorder="1" applyAlignment="1">
      <alignment horizontal="center" vertical="center"/>
    </xf>
    <xf numFmtId="177" fontId="4" fillId="2" borderId="9" xfId="12" applyNumberFormat="1" applyFont="1" applyFill="1" applyBorder="1" applyAlignment="1">
      <alignment horizontal="right" vertical="center"/>
    </xf>
    <xf numFmtId="0" fontId="4" fillId="2" borderId="9" xfId="12" applyFont="1" applyFill="1" applyBorder="1" applyAlignment="1">
      <alignment horizontal="right" vertical="center"/>
    </xf>
    <xf numFmtId="0" fontId="4" fillId="0" borderId="9" xfId="12" applyFont="1" applyFill="1" applyBorder="1" applyAlignment="1">
      <alignment horizontal="right" vertical="center"/>
    </xf>
    <xf numFmtId="177" fontId="4" fillId="2" borderId="19" xfId="12" applyNumberFormat="1" applyFont="1" applyFill="1" applyBorder="1" applyAlignment="1">
      <alignment horizontal="center" vertical="center"/>
    </xf>
    <xf numFmtId="177" fontId="4" fillId="2" borderId="8" xfId="12" applyNumberFormat="1" applyFont="1" applyFill="1" applyBorder="1" applyAlignment="1">
      <alignment horizontal="center" vertical="center"/>
    </xf>
    <xf numFmtId="0" fontId="12" fillId="0" borderId="0" xfId="8" applyFont="1" applyFill="1" applyBorder="1" applyAlignment="1"/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0" fillId="0" borderId="0" xfId="8" applyFont="1" applyFill="1" applyAlignment="1">
      <alignment horizontal="center" vertical="center"/>
    </xf>
    <xf numFmtId="0" fontId="1" fillId="0" borderId="0" xfId="8" applyFont="1" applyFill="1" applyBorder="1" applyAlignment="1"/>
    <xf numFmtId="38" fontId="1" fillId="0" borderId="22" xfId="1" applyFont="1" applyFill="1" applyBorder="1" applyAlignment="1">
      <alignment vertical="center"/>
    </xf>
    <xf numFmtId="0" fontId="1" fillId="0" borderId="3" xfId="13" applyFont="1" applyFill="1" applyBorder="1" applyAlignment="1">
      <alignment horizontal="left" vertical="center"/>
    </xf>
    <xf numFmtId="38" fontId="1" fillId="0" borderId="23" xfId="1" applyFont="1" applyFill="1" applyBorder="1" applyAlignment="1">
      <alignment vertical="center"/>
    </xf>
    <xf numFmtId="38" fontId="1" fillId="0" borderId="10" xfId="1" applyFont="1" applyFill="1" applyBorder="1" applyAlignment="1">
      <alignment vertical="center"/>
    </xf>
    <xf numFmtId="38" fontId="1" fillId="0" borderId="11" xfId="1" applyFont="1" applyFill="1" applyBorder="1" applyAlignment="1">
      <alignment vertical="center"/>
    </xf>
    <xf numFmtId="38" fontId="1" fillId="0" borderId="21" xfId="1" applyFont="1" applyFill="1" applyBorder="1" applyAlignment="1">
      <alignment vertical="center"/>
    </xf>
    <xf numFmtId="0" fontId="1" fillId="0" borderId="24" xfId="8" applyFont="1" applyFill="1" applyBorder="1" applyAlignment="1">
      <alignment vertical="top" wrapText="1"/>
    </xf>
    <xf numFmtId="0" fontId="1" fillId="0" borderId="0" xfId="8" applyFont="1" applyFill="1" applyBorder="1" applyAlignment="1">
      <alignment vertical="top"/>
    </xf>
    <xf numFmtId="38" fontId="1" fillId="0" borderId="26" xfId="1" applyFont="1" applyFill="1" applyBorder="1" applyAlignment="1">
      <alignment vertical="center"/>
    </xf>
    <xf numFmtId="0" fontId="1" fillId="0" borderId="27" xfId="13" applyFont="1" applyFill="1" applyBorder="1" applyAlignment="1">
      <alignment vertical="center"/>
    </xf>
    <xf numFmtId="0" fontId="1" fillId="0" borderId="12" xfId="13" applyFont="1" applyFill="1" applyBorder="1" applyAlignment="1">
      <alignment vertical="center"/>
    </xf>
    <xf numFmtId="0" fontId="1" fillId="0" borderId="13" xfId="13" applyFont="1" applyFill="1" applyBorder="1" applyAlignment="1">
      <alignment vertical="center"/>
    </xf>
    <xf numFmtId="0" fontId="1" fillId="0" borderId="25" xfId="13" applyFont="1" applyFill="1" applyBorder="1" applyAlignment="1">
      <alignment vertical="center"/>
    </xf>
    <xf numFmtId="0" fontId="1" fillId="0" borderId="24" xfId="8" applyFont="1" applyFill="1" applyBorder="1" applyAlignment="1">
      <alignment vertical="top"/>
    </xf>
    <xf numFmtId="0" fontId="1" fillId="0" borderId="0" xfId="13" applyFont="1" applyFill="1" applyBorder="1" applyAlignment="1">
      <alignment horizontal="left" vertical="center"/>
    </xf>
    <xf numFmtId="0" fontId="1" fillId="0" borderId="28" xfId="13" applyFont="1" applyFill="1" applyBorder="1" applyAlignment="1">
      <alignment vertical="center"/>
    </xf>
    <xf numFmtId="0" fontId="1" fillId="0" borderId="13" xfId="13" applyFont="1" applyFill="1" applyBorder="1" applyAlignment="1">
      <alignment horizontal="left" vertical="center"/>
    </xf>
    <xf numFmtId="0" fontId="1" fillId="0" borderId="27" xfId="13" applyFont="1" applyFill="1" applyBorder="1" applyAlignment="1">
      <alignment horizontal="left" vertical="center"/>
    </xf>
    <xf numFmtId="0" fontId="1" fillId="0" borderId="25" xfId="13" applyFont="1" applyFill="1" applyBorder="1" applyAlignment="1">
      <alignment horizontal="left" vertical="center"/>
    </xf>
    <xf numFmtId="0" fontId="0" fillId="0" borderId="0" xfId="8" applyFont="1"/>
    <xf numFmtId="0" fontId="11" fillId="0" borderId="13" xfId="13" applyFont="1" applyFill="1" applyBorder="1" applyAlignment="1">
      <alignment horizontal="left" vertical="center"/>
    </xf>
    <xf numFmtId="0" fontId="1" fillId="0" borderId="0" xfId="8" applyFont="1" applyFill="1" applyBorder="1" applyAlignment="1">
      <alignment horizontal="right"/>
    </xf>
    <xf numFmtId="0" fontId="1" fillId="0" borderId="26" xfId="8" applyFont="1" applyFill="1" applyBorder="1" applyAlignment="1">
      <alignment vertical="center"/>
    </xf>
    <xf numFmtId="176" fontId="1" fillId="0" borderId="33" xfId="8" applyNumberFormat="1" applyFont="1" applyFill="1" applyBorder="1" applyAlignment="1">
      <alignment horizontal="right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1" fillId="0" borderId="16" xfId="8" applyNumberFormat="1" applyFont="1" applyFill="1" applyBorder="1" applyAlignment="1">
      <alignment horizontal="right" vertical="center"/>
    </xf>
    <xf numFmtId="176" fontId="1" fillId="0" borderId="17" xfId="8" applyNumberFormat="1" applyFont="1" applyFill="1" applyBorder="1" applyAlignment="1">
      <alignment horizontal="right" vertical="center"/>
    </xf>
    <xf numFmtId="176" fontId="1" fillId="0" borderId="32" xfId="8" applyNumberFormat="1" applyFont="1" applyFill="1" applyBorder="1" applyAlignment="1">
      <alignment horizontal="right" vertical="center"/>
    </xf>
    <xf numFmtId="178" fontId="4" fillId="0" borderId="26" xfId="8" applyNumberFormat="1" applyFont="1" applyFill="1" applyBorder="1" applyAlignment="1">
      <alignment horizontal="center" vertical="center"/>
    </xf>
    <xf numFmtId="178" fontId="4" fillId="0" borderId="0" xfId="8" applyNumberFormat="1" applyFont="1" applyFill="1" applyBorder="1" applyAlignment="1">
      <alignment horizontal="center" vertical="center"/>
    </xf>
    <xf numFmtId="178" fontId="4" fillId="0" borderId="27" xfId="8" applyNumberFormat="1" applyFont="1" applyFill="1" applyBorder="1" applyAlignment="1">
      <alignment horizontal="center" vertical="center"/>
    </xf>
    <xf numFmtId="178" fontId="4" fillId="0" borderId="36" xfId="8" applyNumberFormat="1" applyFont="1" applyFill="1" applyBorder="1" applyAlignment="1">
      <alignment horizontal="center" vertical="center"/>
    </xf>
    <xf numFmtId="178" fontId="4" fillId="0" borderId="13" xfId="8" applyNumberFormat="1" applyFont="1" applyFill="1" applyBorder="1" applyAlignment="1">
      <alignment horizontal="center" vertical="center"/>
    </xf>
    <xf numFmtId="178" fontId="4" fillId="0" borderId="25" xfId="8" applyNumberFormat="1" applyFont="1" applyFill="1" applyBorder="1" applyAlignment="1">
      <alignment horizontal="center" vertical="center"/>
    </xf>
    <xf numFmtId="0" fontId="1" fillId="0" borderId="24" xfId="8" applyFont="1" applyFill="1" applyBorder="1" applyAlignment="1">
      <alignment vertical="center"/>
    </xf>
    <xf numFmtId="176" fontId="4" fillId="0" borderId="41" xfId="8" applyNumberFormat="1" applyFont="1" applyFill="1" applyBorder="1" applyAlignment="1">
      <alignment horizontal="center" vertical="center"/>
    </xf>
    <xf numFmtId="176" fontId="4" fillId="0" borderId="14" xfId="8" applyNumberFormat="1" applyFont="1" applyFill="1" applyBorder="1" applyAlignment="1">
      <alignment horizontal="center" vertical="center"/>
    </xf>
    <xf numFmtId="176" fontId="4" fillId="0" borderId="45" xfId="8" applyNumberFormat="1" applyFont="1" applyFill="1" applyBorder="1" applyAlignment="1">
      <alignment horizontal="center" vertical="center"/>
    </xf>
    <xf numFmtId="176" fontId="4" fillId="0" borderId="15" xfId="8" applyNumberFormat="1" applyFont="1" applyFill="1" applyBorder="1" applyAlignment="1">
      <alignment horizontal="center" vertical="center"/>
    </xf>
    <xf numFmtId="176" fontId="4" fillId="0" borderId="30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right" vertical="center"/>
    </xf>
    <xf numFmtId="0" fontId="1" fillId="0" borderId="46" xfId="8" applyFont="1" applyFill="1" applyBorder="1" applyAlignment="1">
      <alignment vertical="center"/>
    </xf>
    <xf numFmtId="176" fontId="4" fillId="0" borderId="47" xfId="8" applyNumberFormat="1" applyFont="1" applyFill="1" applyBorder="1" applyAlignment="1">
      <alignment horizontal="center" vertical="center"/>
    </xf>
    <xf numFmtId="176" fontId="4" fillId="0" borderId="48" xfId="8" applyNumberFormat="1" applyFont="1" applyFill="1" applyBorder="1" applyAlignment="1">
      <alignment horizontal="center" vertical="center"/>
    </xf>
    <xf numFmtId="176" fontId="4" fillId="0" borderId="18" xfId="8" applyNumberFormat="1" applyFont="1" applyFill="1" applyBorder="1" applyAlignment="1">
      <alignment horizontal="center" vertical="center"/>
    </xf>
    <xf numFmtId="176" fontId="4" fillId="0" borderId="19" xfId="8" applyNumberFormat="1" applyFont="1" applyFill="1" applyBorder="1" applyAlignment="1">
      <alignment horizontal="center" vertical="center"/>
    </xf>
    <xf numFmtId="176" fontId="4" fillId="0" borderId="50" xfId="8" applyNumberFormat="1" applyFont="1" applyFill="1" applyBorder="1" applyAlignment="1">
      <alignment horizontal="center" vertical="center"/>
    </xf>
    <xf numFmtId="176" fontId="1" fillId="0" borderId="26" xfId="8" applyNumberFormat="1" applyFont="1" applyFill="1" applyBorder="1" applyAlignment="1">
      <alignment horizontal="right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1" fillId="0" borderId="27" xfId="8" applyNumberFormat="1" applyFont="1" applyFill="1" applyBorder="1" applyAlignment="1">
      <alignment horizontal="right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1" fillId="0" borderId="13" xfId="8" applyNumberFormat="1" applyFont="1" applyFill="1" applyBorder="1" applyAlignment="1">
      <alignment horizontal="right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4" fillId="0" borderId="54" xfId="8" applyNumberFormat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176" fontId="6" fillId="0" borderId="0" xfId="8" applyNumberFormat="1" applyFont="1" applyFill="1" applyAlignment="1">
      <alignment vertical="center"/>
    </xf>
    <xf numFmtId="49" fontId="0" fillId="2" borderId="0" xfId="0" applyNumberFormat="1" applyFont="1" applyFill="1">
      <alignment vertical="center"/>
    </xf>
    <xf numFmtId="0" fontId="0" fillId="2" borderId="0" xfId="0" applyFont="1" applyFill="1" applyAlignment="1"/>
    <xf numFmtId="49" fontId="7" fillId="2" borderId="0" xfId="16" applyNumberFormat="1" applyFont="1" applyFill="1" applyBorder="1" applyAlignment="1">
      <alignment vertical="center"/>
    </xf>
    <xf numFmtId="0" fontId="0" fillId="2" borderId="0" xfId="0" applyFont="1" applyFill="1" applyBorder="1" applyAlignment="1"/>
    <xf numFmtId="38" fontId="0" fillId="2" borderId="3" xfId="16" applyFont="1" applyFill="1" applyBorder="1" applyAlignment="1">
      <alignment vertical="center"/>
    </xf>
    <xf numFmtId="38" fontId="0" fillId="2" borderId="10" xfId="16" applyFont="1" applyFill="1" applyBorder="1" applyAlignment="1">
      <alignment vertical="center"/>
    </xf>
    <xf numFmtId="38" fontId="0" fillId="2" borderId="2" xfId="16" applyFont="1" applyFill="1" applyBorder="1" applyAlignment="1">
      <alignment vertical="center"/>
    </xf>
    <xf numFmtId="38" fontId="7" fillId="2" borderId="24" xfId="16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2" fillId="2" borderId="0" xfId="0" applyFont="1" applyFill="1" applyBorder="1" applyAlignment="1"/>
    <xf numFmtId="38" fontId="0" fillId="2" borderId="0" xfId="16" applyFont="1" applyFill="1" applyBorder="1" applyAlignment="1">
      <alignment vertical="center"/>
    </xf>
    <xf numFmtId="38" fontId="0" fillId="2" borderId="12" xfId="16" applyFont="1" applyFill="1" applyBorder="1" applyAlignment="1">
      <alignment vertical="center"/>
    </xf>
    <xf numFmtId="38" fontId="0" fillId="2" borderId="4" xfId="16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38" fontId="13" fillId="2" borderId="24" xfId="16" applyFont="1" applyFill="1" applyBorder="1" applyAlignment="1">
      <alignment vertical="center"/>
    </xf>
    <xf numFmtId="38" fontId="13" fillId="2" borderId="0" xfId="16" applyFont="1" applyFill="1" applyBorder="1" applyAlignment="1">
      <alignment vertical="center"/>
    </xf>
    <xf numFmtId="0" fontId="14" fillId="2" borderId="24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right"/>
    </xf>
    <xf numFmtId="176" fontId="0" fillId="2" borderId="7" xfId="0" applyNumberFormat="1" applyFont="1" applyFill="1" applyBorder="1" applyAlignment="1">
      <alignment horizontal="right" vertical="center"/>
    </xf>
    <xf numFmtId="176" fontId="0" fillId="2" borderId="16" xfId="0" applyNumberFormat="1" applyFont="1" applyFill="1" applyBorder="1" applyAlignment="1">
      <alignment horizontal="right" vertical="center"/>
    </xf>
    <xf numFmtId="176" fontId="0" fillId="2" borderId="6" xfId="0" applyNumberFormat="1" applyFont="1" applyFill="1" applyBorder="1" applyAlignment="1">
      <alignment horizontal="right" vertical="center"/>
    </xf>
    <xf numFmtId="37" fontId="4" fillId="2" borderId="18" xfId="0" applyNumberFormat="1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176" fontId="6" fillId="2" borderId="0" xfId="0" applyNumberFormat="1" applyFont="1" applyFill="1" applyBorder="1" applyAlignment="1">
      <alignment vertical="center"/>
    </xf>
    <xf numFmtId="49" fontId="6" fillId="2" borderId="0" xfId="11" applyNumberFormat="1" applyFont="1" applyFill="1" applyAlignment="1">
      <alignment vertical="center"/>
    </xf>
    <xf numFmtId="49" fontId="6" fillId="2" borderId="0" xfId="11" applyNumberFormat="1" applyFont="1" applyFill="1" applyAlignment="1">
      <alignment horizontal="center" vertical="center"/>
    </xf>
    <xf numFmtId="0" fontId="11" fillId="2" borderId="0" xfId="10" applyFont="1" applyFill="1">
      <alignment vertical="center"/>
    </xf>
    <xf numFmtId="0" fontId="16" fillId="2" borderId="0" xfId="11" applyFont="1" applyFill="1" applyAlignment="1">
      <alignment vertical="center"/>
    </xf>
    <xf numFmtId="0" fontId="7" fillId="2" borderId="0" xfId="11" applyFont="1" applyFill="1" applyBorder="1" applyAlignment="1">
      <alignment vertical="center"/>
    </xf>
    <xf numFmtId="0" fontId="6" fillId="2" borderId="0" xfId="11" applyFont="1" applyFill="1" applyAlignment="1">
      <alignment horizontal="center" vertical="center"/>
    </xf>
    <xf numFmtId="0" fontId="6" fillId="2" borderId="0" xfId="11" applyFont="1" applyFill="1" applyAlignment="1">
      <alignment vertical="center"/>
    </xf>
    <xf numFmtId="0" fontId="1" fillId="2" borderId="0" xfId="11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3" xfId="1" applyFont="1" applyFill="1" applyBorder="1" applyAlignment="1">
      <alignment vertical="center"/>
    </xf>
    <xf numFmtId="0" fontId="1" fillId="2" borderId="3" xfId="11" applyFont="1" applyFill="1" applyBorder="1" applyAlignment="1">
      <alignment vertical="center"/>
    </xf>
    <xf numFmtId="0" fontId="1" fillId="2" borderId="10" xfId="11" applyFont="1" applyFill="1" applyBorder="1" applyAlignment="1">
      <alignment vertical="center"/>
    </xf>
    <xf numFmtId="0" fontId="1" fillId="2" borderId="23" xfId="11" applyFont="1" applyFill="1" applyBorder="1" applyAlignment="1">
      <alignment horizontal="left" vertical="center"/>
    </xf>
    <xf numFmtId="0" fontId="1" fillId="2" borderId="24" xfId="11" applyFont="1" applyFill="1" applyBorder="1" applyAlignment="1">
      <alignment horizontal="left" vertical="center"/>
    </xf>
    <xf numFmtId="0" fontId="1" fillId="2" borderId="22" xfId="11" applyFont="1" applyFill="1" applyBorder="1" applyAlignment="1">
      <alignment horizontal="left" vertical="center"/>
    </xf>
    <xf numFmtId="0" fontId="1" fillId="2" borderId="11" xfId="11" applyFont="1" applyFill="1" applyBorder="1" applyAlignment="1">
      <alignment horizontal="left" vertical="center"/>
    </xf>
    <xf numFmtId="0" fontId="1" fillId="2" borderId="2" xfId="11" applyFont="1" applyFill="1" applyBorder="1" applyAlignment="1">
      <alignment vertical="center"/>
    </xf>
    <xf numFmtId="0" fontId="1" fillId="2" borderId="24" xfId="13" applyFont="1" applyFill="1" applyBorder="1" applyAlignment="1">
      <alignment vertical="center"/>
    </xf>
    <xf numFmtId="0" fontId="1" fillId="2" borderId="12" xfId="11" applyFont="1" applyFill="1" applyBorder="1" applyAlignment="1">
      <alignment vertical="center"/>
    </xf>
    <xf numFmtId="0" fontId="1" fillId="2" borderId="27" xfId="11" applyFont="1" applyFill="1" applyBorder="1" applyAlignment="1">
      <alignment horizontal="left" vertical="center"/>
    </xf>
    <xf numFmtId="0" fontId="1" fillId="2" borderId="12" xfId="11" applyFont="1" applyFill="1" applyBorder="1" applyAlignment="1">
      <alignment horizontal="left" vertical="center"/>
    </xf>
    <xf numFmtId="0" fontId="1" fillId="2" borderId="0" xfId="11" applyFont="1" applyFill="1" applyBorder="1" applyAlignment="1">
      <alignment horizontal="left" vertical="center"/>
    </xf>
    <xf numFmtId="0" fontId="1" fillId="2" borderId="26" xfId="11" applyFont="1" applyFill="1" applyBorder="1" applyAlignment="1">
      <alignment horizontal="left" vertical="center"/>
    </xf>
    <xf numFmtId="0" fontId="1" fillId="2" borderId="13" xfId="11" applyFont="1" applyFill="1" applyBorder="1" applyAlignment="1">
      <alignment horizontal="left" vertical="center"/>
    </xf>
    <xf numFmtId="0" fontId="1" fillId="2" borderId="4" xfId="11" applyFont="1" applyFill="1" applyBorder="1" applyAlignment="1">
      <alignment vertical="center"/>
    </xf>
    <xf numFmtId="0" fontId="6" fillId="2" borderId="0" xfId="11" applyFont="1" applyFill="1" applyAlignment="1">
      <alignment horizontal="left" vertical="center"/>
    </xf>
    <xf numFmtId="38" fontId="1" fillId="2" borderId="0" xfId="1" applyFont="1" applyFill="1" applyBorder="1" applyAlignment="1">
      <alignment vertical="center"/>
    </xf>
    <xf numFmtId="38" fontId="1" fillId="2" borderId="12" xfId="1" applyFont="1" applyFill="1" applyBorder="1" applyAlignment="1">
      <alignment vertical="center"/>
    </xf>
    <xf numFmtId="38" fontId="1" fillId="2" borderId="4" xfId="1" applyFont="1" applyFill="1" applyBorder="1" applyAlignment="1">
      <alignment vertical="center"/>
    </xf>
    <xf numFmtId="38" fontId="7" fillId="2" borderId="0" xfId="1" applyFont="1" applyFill="1" applyBorder="1" applyAlignment="1">
      <alignment vertical="center"/>
    </xf>
    <xf numFmtId="0" fontId="7" fillId="2" borderId="0" xfId="13" applyFont="1" applyFill="1" applyBorder="1" applyAlignment="1">
      <alignment horizontal="left" vertical="center"/>
    </xf>
    <xf numFmtId="0" fontId="1" fillId="2" borderId="29" xfId="11" applyFont="1" applyFill="1" applyBorder="1" applyAlignment="1">
      <alignment vertical="center"/>
    </xf>
    <xf numFmtId="0" fontId="1" fillId="2" borderId="14" xfId="11" applyFont="1" applyFill="1" applyBorder="1" applyAlignment="1">
      <alignment vertical="center"/>
    </xf>
    <xf numFmtId="0" fontId="1" fillId="2" borderId="36" xfId="11" applyFont="1" applyFill="1" applyBorder="1" applyAlignment="1">
      <alignment vertical="center"/>
    </xf>
    <xf numFmtId="0" fontId="1" fillId="2" borderId="31" xfId="11" applyFont="1" applyFill="1" applyBorder="1" applyAlignment="1">
      <alignment vertical="center"/>
    </xf>
    <xf numFmtId="176" fontId="1" fillId="2" borderId="7" xfId="11" applyNumberFormat="1" applyFont="1" applyFill="1" applyBorder="1" applyAlignment="1">
      <alignment horizontal="center" vertical="center"/>
    </xf>
    <xf numFmtId="176" fontId="1" fillId="2" borderId="34" xfId="11" applyNumberFormat="1" applyFont="1" applyFill="1" applyBorder="1" applyAlignment="1">
      <alignment horizontal="right" vertical="center"/>
    </xf>
    <xf numFmtId="176" fontId="1" fillId="2" borderId="0" xfId="11" applyNumberFormat="1" applyFont="1" applyFill="1" applyBorder="1" applyAlignment="1">
      <alignment horizontal="right" vertical="center"/>
    </xf>
    <xf numFmtId="176" fontId="1" fillId="2" borderId="33" xfId="11" applyNumberFormat="1" applyFont="1" applyFill="1" applyBorder="1" applyAlignment="1">
      <alignment horizontal="right" vertical="center"/>
    </xf>
    <xf numFmtId="0" fontId="1" fillId="2" borderId="0" xfId="11" applyFont="1" applyFill="1" applyBorder="1" applyAlignment="1">
      <alignment horizontal="right" vertical="center"/>
    </xf>
    <xf numFmtId="0" fontId="4" fillId="2" borderId="46" xfId="11" applyFont="1" applyFill="1" applyBorder="1" applyAlignment="1">
      <alignment vertical="center"/>
    </xf>
    <xf numFmtId="179" fontId="4" fillId="2" borderId="9" xfId="11" applyNumberFormat="1" applyFont="1" applyFill="1" applyBorder="1" applyAlignment="1">
      <alignment horizontal="center" vertical="center"/>
    </xf>
    <xf numFmtId="177" fontId="4" fillId="2" borderId="24" xfId="11" applyNumberFormat="1" applyFont="1" applyFill="1" applyBorder="1" applyAlignment="1">
      <alignment horizontal="center" vertical="center"/>
    </xf>
    <xf numFmtId="177" fontId="4" fillId="2" borderId="47" xfId="11" applyNumberFormat="1" applyFont="1" applyFill="1" applyBorder="1" applyAlignment="1">
      <alignment horizontal="center" vertical="center"/>
    </xf>
    <xf numFmtId="176" fontId="0" fillId="2" borderId="0" xfId="0" applyNumberFormat="1" applyFont="1" applyFill="1" applyBorder="1">
      <alignment vertical="center"/>
    </xf>
    <xf numFmtId="0" fontId="0" fillId="0" borderId="0" xfId="0" applyProtection="1">
      <alignment vertical="center"/>
    </xf>
    <xf numFmtId="0" fontId="7" fillId="0" borderId="0" xfId="0" applyFo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7" fillId="0" borderId="0" xfId="0" applyFont="1" applyBorder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49" fontId="7" fillId="3" borderId="57" xfId="0" applyNumberFormat="1" applyFont="1" applyFill="1" applyBorder="1" applyAlignment="1" applyProtection="1">
      <alignment horizontal="center" vertical="center"/>
    </xf>
    <xf numFmtId="0" fontId="7" fillId="0" borderId="57" xfId="0" applyFont="1" applyFill="1" applyBorder="1" applyAlignment="1" applyProtection="1">
      <alignment horizontal="center" vertical="center"/>
    </xf>
    <xf numFmtId="49" fontId="7" fillId="0" borderId="57" xfId="0" applyNumberFormat="1" applyFont="1" applyBorder="1" applyAlignment="1" applyProtection="1">
      <alignment horizontal="left" vertical="center"/>
      <protection locked="0"/>
    </xf>
    <xf numFmtId="49" fontId="7" fillId="0" borderId="57" xfId="0" applyNumberFormat="1" applyFont="1" applyBorder="1" applyProtection="1">
      <alignment vertical="center"/>
    </xf>
    <xf numFmtId="49" fontId="7" fillId="0" borderId="57" xfId="0" applyNumberFormat="1" applyFont="1" applyFill="1" applyBorder="1" applyAlignment="1" applyProtection="1">
      <alignment horizontal="center" vertical="center"/>
    </xf>
    <xf numFmtId="49" fontId="7" fillId="3" borderId="57" xfId="0" applyNumberFormat="1" applyFont="1" applyFill="1" applyBorder="1" applyAlignment="1" applyProtection="1">
      <alignment horizontal="center" vertical="center" wrapText="1"/>
    </xf>
    <xf numFmtId="0" fontId="7" fillId="0" borderId="57" xfId="0" applyFont="1" applyFill="1" applyBorder="1" applyAlignment="1" applyProtection="1">
      <alignment horizontal="center" vertical="center" wrapText="1"/>
    </xf>
    <xf numFmtId="176" fontId="7" fillId="0" borderId="57" xfId="0" applyNumberFormat="1" applyFont="1" applyBorder="1" applyAlignment="1" applyProtection="1">
      <alignment horizontal="right" vertical="center"/>
      <protection locked="0"/>
    </xf>
    <xf numFmtId="176" fontId="7" fillId="0" borderId="57" xfId="0" applyNumberFormat="1" applyFont="1" applyBorder="1" applyAlignment="1" applyProtection="1">
      <alignment horizontal="right" vertical="center"/>
    </xf>
    <xf numFmtId="176" fontId="7" fillId="4" borderId="57" xfId="0" applyNumberFormat="1" applyFont="1" applyFill="1" applyBorder="1" applyAlignment="1" applyProtection="1">
      <alignment horizontal="right" vertical="center"/>
    </xf>
    <xf numFmtId="0" fontId="7" fillId="4" borderId="57" xfId="0" applyFont="1" applyFill="1" applyBorder="1" applyAlignment="1" applyProtection="1">
      <alignment horizontal="center" vertical="center" wrapText="1"/>
    </xf>
    <xf numFmtId="0" fontId="7" fillId="4" borderId="57" xfId="0" applyNumberFormat="1" applyFont="1" applyFill="1" applyBorder="1" applyAlignment="1" applyProtection="1">
      <alignment horizontal="center" vertical="center"/>
    </xf>
    <xf numFmtId="10" fontId="7" fillId="4" borderId="57" xfId="0" applyNumberFormat="1" applyFont="1" applyFill="1" applyBorder="1" applyAlignment="1" applyProtection="1">
      <alignment horizontal="right" vertical="center"/>
    </xf>
    <xf numFmtId="49" fontId="18" fillId="0" borderId="0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/>
    </xf>
    <xf numFmtId="49" fontId="7" fillId="0" borderId="58" xfId="0" applyNumberFormat="1" applyFont="1" applyBorder="1" applyAlignment="1" applyProtection="1">
      <alignment horizontal="left" vertical="center"/>
      <protection locked="0"/>
    </xf>
    <xf numFmtId="49" fontId="7" fillId="0" borderId="58" xfId="0" applyNumberFormat="1" applyFont="1" applyBorder="1" applyAlignment="1" applyProtection="1">
      <alignment horizontal="left" vertical="center"/>
    </xf>
    <xf numFmtId="49" fontId="7" fillId="3" borderId="58" xfId="0" applyNumberFormat="1" applyFont="1" applyFill="1" applyBorder="1" applyAlignment="1" applyProtection="1">
      <alignment horizontal="center" vertical="center"/>
    </xf>
    <xf numFmtId="0" fontId="4" fillId="0" borderId="59" xfId="0" applyFont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7" fillId="3" borderId="60" xfId="0" applyNumberFormat="1" applyFont="1" applyFill="1" applyBorder="1" applyAlignment="1" applyProtection="1">
      <alignment horizontal="center" vertical="center"/>
    </xf>
    <xf numFmtId="0" fontId="7" fillId="0" borderId="60" xfId="0" applyFont="1" applyFill="1" applyBorder="1" applyAlignment="1" applyProtection="1">
      <alignment horizontal="center" vertical="center"/>
    </xf>
    <xf numFmtId="176" fontId="7" fillId="0" borderId="58" xfId="0" applyNumberFormat="1" applyFont="1" applyBorder="1" applyAlignment="1" applyProtection="1">
      <alignment horizontal="right" vertical="center"/>
      <protection locked="0"/>
    </xf>
    <xf numFmtId="176" fontId="7" fillId="0" borderId="58" xfId="0" applyNumberFormat="1" applyFont="1" applyBorder="1" applyAlignment="1" applyProtection="1">
      <alignment horizontal="right" vertical="center"/>
    </xf>
    <xf numFmtId="176" fontId="7" fillId="4" borderId="61" xfId="0" applyNumberFormat="1" applyFont="1" applyFill="1" applyBorder="1" applyAlignment="1" applyProtection="1">
      <alignment horizontal="right" vertical="center"/>
    </xf>
    <xf numFmtId="0" fontId="7" fillId="0" borderId="59" xfId="0" applyFont="1" applyBorder="1" applyProtection="1">
      <alignment vertical="center"/>
    </xf>
    <xf numFmtId="176" fontId="7" fillId="4" borderId="58" xfId="0" applyNumberFormat="1" applyFont="1" applyFill="1" applyBorder="1" applyAlignment="1" applyProtection="1">
      <alignment horizontal="right" vertical="center"/>
    </xf>
    <xf numFmtId="49" fontId="19" fillId="0" borderId="0" xfId="0" applyNumberFormat="1" applyFont="1" applyFill="1" applyBorder="1" applyAlignment="1" applyProtection="1">
      <alignment horizontal="right" vertical="center"/>
      <protection locked="0"/>
    </xf>
    <xf numFmtId="0" fontId="18" fillId="0" borderId="27" xfId="0" applyFont="1" applyBorder="1" applyAlignment="1" applyProtection="1">
      <alignment horizontal="left" vertical="center"/>
    </xf>
    <xf numFmtId="0" fontId="7" fillId="0" borderId="34" xfId="0" applyFont="1" applyFill="1" applyBorder="1" applyAlignment="1" applyProtection="1">
      <alignment horizontal="left" vertical="center" wrapText="1"/>
    </xf>
    <xf numFmtId="0" fontId="7" fillId="0" borderId="60" xfId="0" applyFont="1" applyBorder="1" applyAlignment="1" applyProtection="1">
      <alignment horizontal="left" vertical="center" wrapText="1"/>
      <protection locked="0"/>
    </xf>
    <xf numFmtId="0" fontId="7" fillId="0" borderId="16" xfId="0" applyFont="1" applyFill="1" applyBorder="1" applyAlignment="1" applyProtection="1">
      <alignment horizontal="left" vertical="center"/>
    </xf>
    <xf numFmtId="0" fontId="7" fillId="0" borderId="57" xfId="0" applyFont="1" applyBorder="1" applyAlignment="1" applyProtection="1">
      <alignment horizontal="left" vertical="center"/>
      <protection locked="0"/>
    </xf>
    <xf numFmtId="0" fontId="7" fillId="0" borderId="16" xfId="0" applyFont="1" applyBorder="1" applyProtection="1">
      <alignment vertical="center"/>
    </xf>
    <xf numFmtId="0" fontId="19" fillId="0" borderId="59" xfId="0" applyFont="1" applyBorder="1" applyAlignment="1" applyProtection="1">
      <alignment vertical="center"/>
    </xf>
    <xf numFmtId="0" fontId="18" fillId="0" borderId="27" xfId="0" applyFont="1" applyBorder="1" applyAlignment="1" applyProtection="1">
      <alignment horizontal="right" vertical="center"/>
    </xf>
    <xf numFmtId="0" fontId="7" fillId="0" borderId="12" xfId="0" applyFont="1" applyFill="1" applyBorder="1" applyAlignment="1" applyProtection="1">
      <alignment horizontal="left" vertical="center" wrapText="1"/>
    </xf>
    <xf numFmtId="176" fontId="7" fillId="0" borderId="57" xfId="0" applyNumberFormat="1" applyFont="1" applyBorder="1" applyAlignment="1" applyProtection="1">
      <alignment horizontal="right" vertical="center" wrapText="1"/>
      <protection locked="0"/>
    </xf>
    <xf numFmtId="176" fontId="7" fillId="0" borderId="12" xfId="0" applyNumberFormat="1" applyFont="1" applyBorder="1" applyAlignment="1" applyProtection="1">
      <alignment horizontal="right" vertical="center" wrapText="1"/>
    </xf>
    <xf numFmtId="0" fontId="7" fillId="0" borderId="12" xfId="0" applyFont="1" applyFill="1" applyBorder="1" applyAlignment="1" applyProtection="1">
      <alignment horizontal="left" vertical="center"/>
    </xf>
    <xf numFmtId="176" fontId="7" fillId="0" borderId="12" xfId="0" applyNumberFormat="1" applyFont="1" applyBorder="1" applyAlignment="1" applyProtection="1">
      <alignment horizontal="right" vertical="center"/>
    </xf>
    <xf numFmtId="0" fontId="2" fillId="0" borderId="59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76" fontId="7" fillId="4" borderId="57" xfId="0" applyNumberFormat="1" applyFont="1" applyFill="1" applyBorder="1" applyProtection="1">
      <alignment vertical="center"/>
    </xf>
    <xf numFmtId="49" fontId="7" fillId="3" borderId="36" xfId="0" applyNumberFormat="1" applyFont="1" applyFill="1" applyBorder="1" applyAlignment="1" applyProtection="1">
      <alignment horizontal="center" vertical="center" wrapText="1"/>
    </xf>
    <xf numFmtId="49" fontId="4" fillId="3" borderId="57" xfId="0" applyNumberFormat="1" applyFont="1" applyFill="1" applyBorder="1" applyAlignment="1" applyProtection="1">
      <alignment horizontal="center" vertical="center" wrapText="1"/>
    </xf>
    <xf numFmtId="49" fontId="18" fillId="0" borderId="27" xfId="0" applyNumberFormat="1" applyFont="1" applyBorder="1" applyAlignment="1" applyProtection="1">
      <alignment horizontal="right" vertical="center"/>
      <protection locked="0"/>
    </xf>
    <xf numFmtId="0" fontId="7" fillId="0" borderId="45" xfId="0" applyFont="1" applyFill="1" applyBorder="1" applyAlignment="1" applyProtection="1">
      <alignment horizontal="left" vertical="center" wrapText="1"/>
    </xf>
    <xf numFmtId="176" fontId="7" fillId="0" borderId="60" xfId="0" applyNumberFormat="1" applyFont="1" applyBorder="1" applyAlignment="1" applyProtection="1">
      <alignment horizontal="right" vertical="center" wrapText="1"/>
      <protection locked="0"/>
    </xf>
    <xf numFmtId="176" fontId="7" fillId="0" borderId="45" xfId="0" applyNumberFormat="1" applyFont="1" applyBorder="1" applyAlignment="1" applyProtection="1">
      <alignment horizontal="right" vertical="center" wrapText="1"/>
    </xf>
    <xf numFmtId="0" fontId="7" fillId="0" borderId="36" xfId="0" applyFont="1" applyFill="1" applyBorder="1" applyAlignment="1" applyProtection="1">
      <alignment horizontal="left" vertical="center"/>
    </xf>
    <xf numFmtId="176" fontId="7" fillId="0" borderId="36" xfId="0" applyNumberFormat="1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7" fillId="3" borderId="34" xfId="0" applyNumberFormat="1" applyFont="1" applyFill="1" applyBorder="1" applyAlignment="1" applyProtection="1">
      <alignment horizontal="left" vertical="center"/>
    </xf>
    <xf numFmtId="0" fontId="7" fillId="0" borderId="34" xfId="0" applyFont="1" applyFill="1" applyBorder="1" applyAlignment="1" applyProtection="1">
      <alignment horizontal="left" vertical="center"/>
    </xf>
    <xf numFmtId="49" fontId="7" fillId="3" borderId="62" xfId="0" applyNumberFormat="1" applyFont="1" applyFill="1" applyBorder="1" applyAlignment="1" applyProtection="1">
      <alignment horizontal="center" vertical="center"/>
    </xf>
    <xf numFmtId="0" fontId="19" fillId="0" borderId="59" xfId="0" applyFont="1" applyBorder="1" applyProtection="1">
      <alignment vertical="center"/>
    </xf>
    <xf numFmtId="49" fontId="7" fillId="3" borderId="27" xfId="0" applyNumberFormat="1" applyFont="1" applyFill="1" applyBorder="1" applyAlignment="1" applyProtection="1">
      <alignment horizontal="left" vertical="center"/>
    </xf>
    <xf numFmtId="0" fontId="7" fillId="0" borderId="27" xfId="0" applyFont="1" applyFill="1" applyBorder="1" applyAlignment="1" applyProtection="1">
      <alignment horizontal="left" vertical="center"/>
    </xf>
    <xf numFmtId="176" fontId="7" fillId="0" borderId="12" xfId="0" applyNumberFormat="1" applyFont="1" applyBorder="1" applyProtection="1">
      <alignment vertical="center"/>
    </xf>
    <xf numFmtId="176" fontId="7" fillId="4" borderId="62" xfId="0" applyNumberFormat="1" applyFont="1" applyFill="1" applyBorder="1" applyAlignment="1" applyProtection="1">
      <alignment horizontal="right" vertical="center"/>
    </xf>
    <xf numFmtId="176" fontId="7" fillId="4" borderId="60" xfId="0" applyNumberFormat="1" applyFont="1" applyFill="1" applyBorder="1" applyAlignment="1" applyProtection="1">
      <alignment horizontal="right" vertical="center"/>
    </xf>
    <xf numFmtId="49" fontId="7" fillId="3" borderId="45" xfId="0" applyNumberFormat="1" applyFont="1" applyFill="1" applyBorder="1" applyAlignment="1" applyProtection="1">
      <alignment horizontal="left" vertical="center"/>
    </xf>
    <xf numFmtId="0" fontId="7" fillId="0" borderId="45" xfId="0" applyFont="1" applyFill="1" applyBorder="1" applyAlignment="1" applyProtection="1">
      <alignment horizontal="left" vertical="center"/>
    </xf>
    <xf numFmtId="176" fontId="7" fillId="0" borderId="36" xfId="0" applyNumberFormat="1" applyFont="1" applyBorder="1" applyProtection="1">
      <alignment vertical="center"/>
    </xf>
    <xf numFmtId="49" fontId="7" fillId="0" borderId="16" xfId="0" applyNumberFormat="1" applyFont="1" applyBorder="1" applyProtection="1">
      <alignment vertical="center"/>
    </xf>
    <xf numFmtId="0" fontId="7" fillId="3" borderId="34" xfId="0" applyFont="1" applyFill="1" applyBorder="1" applyAlignment="1" applyProtection="1">
      <alignment horizontal="left" vertical="center"/>
    </xf>
    <xf numFmtId="0" fontId="7" fillId="3" borderId="27" xfId="0" applyFont="1" applyFill="1" applyBorder="1" applyAlignment="1" applyProtection="1">
      <alignment horizontal="left" vertical="center"/>
    </xf>
    <xf numFmtId="0" fontId="7" fillId="3" borderId="45" xfId="0" applyFont="1" applyFill="1" applyBorder="1" applyAlignment="1" applyProtection="1">
      <alignment horizontal="left" vertical="center"/>
    </xf>
    <xf numFmtId="0" fontId="19" fillId="0" borderId="0" xfId="0" applyFont="1" applyBorder="1" applyProtection="1">
      <alignment vertical="center"/>
    </xf>
    <xf numFmtId="0" fontId="19" fillId="0" borderId="0" xfId="0" applyFont="1" applyProtection="1">
      <alignment vertical="center"/>
    </xf>
    <xf numFmtId="49" fontId="18" fillId="3" borderId="16" xfId="0" applyNumberFormat="1" applyFont="1" applyFill="1" applyBorder="1" applyAlignment="1" applyProtection="1">
      <alignment horizontal="left" vertical="center"/>
    </xf>
    <xf numFmtId="49" fontId="18" fillId="3" borderId="57" xfId="0" applyNumberFormat="1" applyFont="1" applyFill="1" applyBorder="1" applyAlignment="1" applyProtection="1">
      <alignment horizontal="left" vertical="center"/>
    </xf>
    <xf numFmtId="49" fontId="18" fillId="3" borderId="57" xfId="0" applyNumberFormat="1" applyFont="1" applyFill="1" applyBorder="1" applyAlignment="1" applyProtection="1">
      <alignment horizontal="center" vertical="center"/>
    </xf>
    <xf numFmtId="0" fontId="21" fillId="0" borderId="0" xfId="0" applyFont="1" applyBorder="1" applyProtection="1">
      <alignment vertical="center"/>
    </xf>
    <xf numFmtId="176" fontId="18" fillId="0" borderId="57" xfId="0" applyNumberFormat="1" applyFont="1" applyBorder="1" applyAlignment="1" applyProtection="1">
      <alignment horizontal="right" vertical="center"/>
      <protection locked="0"/>
    </xf>
    <xf numFmtId="176" fontId="18" fillId="4" borderId="36" xfId="0" applyNumberFormat="1" applyFont="1" applyFill="1" applyBorder="1" applyAlignment="1" applyProtection="1">
      <alignment horizontal="right" vertical="center"/>
    </xf>
    <xf numFmtId="49" fontId="7" fillId="3" borderId="67" xfId="0" applyNumberFormat="1" applyFont="1" applyFill="1" applyBorder="1" applyAlignment="1" applyProtection="1">
      <alignment horizontal="center" vertical="center" wrapText="1"/>
    </xf>
    <xf numFmtId="49" fontId="18" fillId="3" borderId="68" xfId="0" applyNumberFormat="1" applyFont="1" applyFill="1" applyBorder="1" applyAlignment="1" applyProtection="1">
      <alignment horizontal="center" vertical="center" shrinkToFit="1"/>
    </xf>
    <xf numFmtId="176" fontId="18" fillId="0" borderId="69" xfId="0" applyNumberFormat="1" applyFont="1" applyBorder="1" applyAlignment="1" applyProtection="1">
      <alignment horizontal="right" vertical="center"/>
      <protection locked="0"/>
    </xf>
    <xf numFmtId="176" fontId="18" fillId="4" borderId="69" xfId="0" applyNumberFormat="1" applyFont="1" applyFill="1" applyBorder="1" applyAlignment="1" applyProtection="1">
      <alignment horizontal="right" vertical="center"/>
    </xf>
    <xf numFmtId="176" fontId="18" fillId="0" borderId="36" xfId="0" applyNumberFormat="1" applyFont="1" applyBorder="1" applyAlignment="1" applyProtection="1">
      <alignment horizontal="right" vertical="center"/>
      <protection locked="0"/>
    </xf>
    <xf numFmtId="49" fontId="7" fillId="3" borderId="12" xfId="0" applyNumberFormat="1" applyFont="1" applyFill="1" applyBorder="1" applyAlignment="1" applyProtection="1">
      <alignment horizontal="center" vertical="center" wrapText="1"/>
    </xf>
    <xf numFmtId="49" fontId="18" fillId="3" borderId="34" xfId="0" applyNumberFormat="1" applyFont="1" applyFill="1" applyBorder="1" applyAlignment="1" applyProtection="1">
      <alignment horizontal="center" vertical="center" shrinkToFit="1"/>
    </xf>
    <xf numFmtId="176" fontId="18" fillId="4" borderId="57" xfId="0" applyNumberFormat="1" applyFont="1" applyFill="1" applyBorder="1" applyAlignment="1" applyProtection="1">
      <alignment horizontal="right" vertical="center"/>
    </xf>
    <xf numFmtId="49" fontId="21" fillId="0" borderId="0" xfId="0" applyNumberFormat="1" applyFont="1" applyBorder="1" applyAlignment="1" applyProtection="1">
      <alignment horizontal="right"/>
      <protection locked="0"/>
    </xf>
    <xf numFmtId="49" fontId="18" fillId="3" borderId="36" xfId="0" applyNumberFormat="1" applyFont="1" applyFill="1" applyBorder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176" fontId="7" fillId="4" borderId="69" xfId="0" applyNumberFormat="1" applyFont="1" applyFill="1" applyBorder="1" applyAlignment="1" applyProtection="1">
      <alignment horizontal="right" vertical="center" wrapText="1"/>
    </xf>
    <xf numFmtId="176" fontId="7" fillId="0" borderId="16" xfId="0" applyNumberFormat="1" applyFont="1" applyBorder="1" applyAlignment="1" applyProtection="1">
      <alignment horizontal="right" vertical="center"/>
      <protection locked="0"/>
    </xf>
    <xf numFmtId="0" fontId="22" fillId="0" borderId="0" xfId="0" applyFont="1" applyBorder="1" applyAlignment="1" applyProtection="1">
      <alignment horizontal="right" vertical="center"/>
    </xf>
    <xf numFmtId="176" fontId="7" fillId="0" borderId="73" xfId="16" applyNumberFormat="1" applyFont="1" applyBorder="1" applyAlignment="1" applyProtection="1">
      <alignment horizontal="right" vertical="center"/>
      <protection locked="0"/>
    </xf>
    <xf numFmtId="49" fontId="24" fillId="0" borderId="0" xfId="0" applyNumberFormat="1" applyFont="1" applyBorder="1" applyAlignment="1" applyProtection="1">
      <alignment horizontal="right" vertical="center"/>
      <protection locked="0"/>
    </xf>
    <xf numFmtId="49" fontId="7" fillId="0" borderId="36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Border="1" applyAlignment="1" applyProtection="1">
      <alignment horizontal="right" vertical="center"/>
      <protection locked="0"/>
    </xf>
    <xf numFmtId="180" fontId="7" fillId="0" borderId="57" xfId="16" applyNumberFormat="1" applyFont="1" applyBorder="1" applyAlignment="1" applyProtection="1">
      <alignment horizontal="right" vertical="center"/>
      <protection locked="0"/>
    </xf>
    <xf numFmtId="181" fontId="25" fillId="0" borderId="7" xfId="16" applyNumberFormat="1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22" fillId="0" borderId="0" xfId="0" applyFont="1" applyAlignment="1" applyProtection="1">
      <alignment horizontal="right" vertical="center"/>
    </xf>
    <xf numFmtId="0" fontId="19" fillId="0" borderId="0" xfId="0" applyFont="1" applyAlignment="1" applyProtection="1">
      <alignment vertical="center"/>
    </xf>
    <xf numFmtId="49" fontId="19" fillId="0" borderId="0" xfId="0" applyNumberFormat="1" applyFont="1" applyAlignment="1" applyProtection="1">
      <alignment horizontal="right" vertical="center"/>
      <protection locked="0"/>
    </xf>
    <xf numFmtId="49" fontId="7" fillId="4" borderId="57" xfId="0" applyNumberFormat="1" applyFont="1" applyFill="1" applyBorder="1" applyAlignment="1" applyProtection="1">
      <alignment horizontal="center" vertical="center"/>
    </xf>
    <xf numFmtId="0" fontId="7" fillId="3" borderId="57" xfId="0" applyNumberFormat="1" applyFont="1" applyFill="1" applyBorder="1" applyAlignment="1" applyProtection="1">
      <alignment horizontal="center" vertical="center"/>
    </xf>
    <xf numFmtId="0" fontId="18" fillId="3" borderId="66" xfId="0" applyFont="1" applyFill="1" applyBorder="1" applyAlignment="1" applyProtection="1">
      <alignment horizontal="center" vertical="center"/>
    </xf>
    <xf numFmtId="0" fontId="18" fillId="0" borderId="0" xfId="0" applyFont="1" applyBorder="1" applyProtection="1">
      <alignment vertical="center"/>
    </xf>
    <xf numFmtId="0" fontId="18" fillId="3" borderId="70" xfId="0" applyFont="1" applyFill="1" applyBorder="1" applyAlignment="1" applyProtection="1">
      <alignment horizontal="center" vertical="center"/>
    </xf>
    <xf numFmtId="0" fontId="18" fillId="3" borderId="57" xfId="0" applyFont="1" applyFill="1" applyBorder="1" applyAlignment="1" applyProtection="1">
      <alignment horizontal="center" vertical="center"/>
    </xf>
    <xf numFmtId="49" fontId="18" fillId="0" borderId="34" xfId="0" applyNumberFormat="1" applyFont="1" applyBorder="1" applyAlignment="1" applyProtection="1">
      <alignment horizontal="left" vertical="center" wrapText="1"/>
      <protection locked="0"/>
    </xf>
    <xf numFmtId="49" fontId="18" fillId="3" borderId="34" xfId="0" applyNumberFormat="1" applyFont="1" applyFill="1" applyBorder="1" applyAlignment="1" applyProtection="1">
      <alignment horizontal="center" vertical="center" wrapText="1"/>
    </xf>
    <xf numFmtId="49" fontId="18" fillId="0" borderId="34" xfId="0" applyNumberFormat="1" applyFont="1" applyBorder="1" applyAlignment="1" applyProtection="1">
      <alignment horizontal="left" vertical="center"/>
      <protection locked="0"/>
    </xf>
    <xf numFmtId="49" fontId="27" fillId="0" borderId="34" xfId="0" applyNumberFormat="1" applyFont="1" applyBorder="1" applyAlignment="1" applyProtection="1">
      <alignment horizontal="left" vertical="center"/>
      <protection locked="0"/>
    </xf>
    <xf numFmtId="49" fontId="18" fillId="3" borderId="27" xfId="0" applyNumberFormat="1" applyFont="1" applyFill="1" applyBorder="1" applyAlignment="1" applyProtection="1">
      <alignment horizontal="center" vertical="center"/>
    </xf>
    <xf numFmtId="49" fontId="18" fillId="0" borderId="77" xfId="0" applyNumberFormat="1" applyFont="1" applyBorder="1" applyAlignment="1" applyProtection="1">
      <alignment horizontal="left" vertical="center"/>
    </xf>
    <xf numFmtId="0" fontId="18" fillId="3" borderId="16" xfId="0" applyFont="1" applyFill="1" applyBorder="1" applyAlignment="1" applyProtection="1">
      <alignment horizontal="center" vertical="center"/>
    </xf>
    <xf numFmtId="0" fontId="18" fillId="3" borderId="36" xfId="0" applyFont="1" applyFill="1" applyBorder="1" applyAlignment="1" applyProtection="1">
      <alignment horizontal="center" vertical="center"/>
    </xf>
    <xf numFmtId="49" fontId="18" fillId="3" borderId="57" xfId="0" applyNumberFormat="1" applyFont="1" applyFill="1" applyBorder="1" applyAlignment="1" applyProtection="1">
      <alignment horizontal="center" vertical="center" wrapText="1"/>
    </xf>
    <xf numFmtId="0" fontId="18" fillId="3" borderId="16" xfId="0" applyFont="1" applyFill="1" applyBorder="1" applyAlignment="1" applyProtection="1">
      <alignment horizontal="center" vertical="center" wrapText="1"/>
    </xf>
    <xf numFmtId="0" fontId="18" fillId="3" borderId="16" xfId="0" applyFont="1" applyFill="1" applyBorder="1" applyAlignment="1" applyProtection="1">
      <alignment horizontal="right" vertical="center" wrapText="1"/>
    </xf>
    <xf numFmtId="0" fontId="18" fillId="3" borderId="36" xfId="0" applyFont="1" applyFill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horizontal="right" vertical="center"/>
    </xf>
    <xf numFmtId="0" fontId="0" fillId="0" borderId="0" xfId="0">
      <alignment vertical="center"/>
    </xf>
    <xf numFmtId="0" fontId="27" fillId="0" borderId="0" xfId="0" applyFont="1" applyAlignment="1" applyProtection="1">
      <alignment horizontal="left"/>
    </xf>
    <xf numFmtId="0" fontId="7" fillId="3" borderId="58" xfId="14" applyFont="1" applyFill="1" applyBorder="1" applyAlignment="1" applyProtection="1">
      <alignment horizontal="center" vertical="center"/>
    </xf>
    <xf numFmtId="0" fontId="7" fillId="3" borderId="58" xfId="14" applyFont="1" applyFill="1" applyBorder="1" applyAlignment="1" applyProtection="1">
      <alignment horizontal="center" vertical="center"/>
      <protection locked="0"/>
    </xf>
    <xf numFmtId="0" fontId="28" fillId="3" borderId="58" xfId="14" applyFont="1" applyFill="1" applyBorder="1" applyAlignment="1">
      <alignment horizontal="center" vertical="center"/>
    </xf>
    <xf numFmtId="49" fontId="7" fillId="3" borderId="57" xfId="14" applyNumberFormat="1" applyFont="1" applyFill="1" applyBorder="1" applyAlignment="1" applyProtection="1">
      <alignment horizontal="centerContinuous" vertical="center" wrapText="1"/>
    </xf>
    <xf numFmtId="49" fontId="7" fillId="3" borderId="36" xfId="14" applyNumberFormat="1" applyFont="1" applyFill="1" applyBorder="1" applyAlignment="1" applyProtection="1">
      <alignment horizontal="center" vertical="center"/>
    </xf>
    <xf numFmtId="49" fontId="7" fillId="0" borderId="36" xfId="14" applyNumberFormat="1" applyFont="1" applyFill="1" applyBorder="1" applyAlignment="1" applyProtection="1">
      <alignment horizontal="centerContinuous" vertical="center" wrapText="1"/>
    </xf>
    <xf numFmtId="49" fontId="7" fillId="0" borderId="36" xfId="14" applyNumberFormat="1" applyFont="1" applyBorder="1" applyAlignment="1" applyProtection="1">
      <alignment vertical="center"/>
    </xf>
    <xf numFmtId="49" fontId="27" fillId="0" borderId="0" xfId="0" applyNumberFormat="1" applyFont="1" applyAlignment="1" applyProtection="1">
      <alignment horizontal="right"/>
      <protection locked="0"/>
    </xf>
    <xf numFmtId="0" fontId="7" fillId="0" borderId="57" xfId="14" applyFont="1" applyFill="1" applyBorder="1" applyAlignment="1" applyProtection="1">
      <alignment horizontal="right" vertical="center" wrapText="1"/>
    </xf>
    <xf numFmtId="0" fontId="28" fillId="0" borderId="57" xfId="14" applyFont="1" applyFill="1" applyBorder="1" applyAlignment="1">
      <alignment horizontal="center" vertical="center" wrapText="1"/>
    </xf>
    <xf numFmtId="0" fontId="0" fillId="2" borderId="0" xfId="0" applyFill="1" applyProtection="1">
      <alignment vertical="center"/>
    </xf>
    <xf numFmtId="0" fontId="0" fillId="2" borderId="0" xfId="0" applyFill="1" applyAlignment="1" applyProtection="1">
      <alignment horizontal="center" vertical="center"/>
    </xf>
    <xf numFmtId="38" fontId="0" fillId="2" borderId="0" xfId="16" applyFont="1" applyFill="1" applyProtection="1">
      <alignment vertical="center"/>
    </xf>
    <xf numFmtId="49" fontId="7" fillId="3" borderId="57" xfId="0" applyNumberFormat="1" applyFont="1" applyFill="1" applyBorder="1" applyAlignment="1" applyProtection="1">
      <alignment horizontal="left" vertical="center"/>
    </xf>
    <xf numFmtId="38" fontId="18" fillId="2" borderId="0" xfId="16" applyFont="1" applyFill="1" applyProtection="1">
      <alignment vertical="center"/>
    </xf>
    <xf numFmtId="0" fontId="18" fillId="2" borderId="0" xfId="0" applyFont="1" applyFill="1" applyProtection="1">
      <alignment vertical="center"/>
    </xf>
    <xf numFmtId="49" fontId="18" fillId="3" borderId="36" xfId="0" applyNumberFormat="1" applyFont="1" applyFill="1" applyBorder="1" applyAlignment="1" applyProtection="1">
      <alignment horizontal="center" vertical="center" wrapText="1"/>
    </xf>
    <xf numFmtId="176" fontId="7" fillId="2" borderId="36" xfId="16" applyNumberFormat="1" applyFont="1" applyFill="1" applyBorder="1" applyAlignment="1" applyProtection="1">
      <alignment horizontal="right" vertical="center"/>
      <protection locked="0"/>
    </xf>
    <xf numFmtId="176" fontId="18" fillId="2" borderId="36" xfId="16" applyNumberFormat="1" applyFont="1" applyFill="1" applyBorder="1" applyAlignment="1" applyProtection="1">
      <alignment horizontal="right" vertical="center"/>
      <protection locked="0"/>
    </xf>
    <xf numFmtId="176" fontId="18" fillId="4" borderId="45" xfId="16" applyNumberFormat="1" applyFont="1" applyFill="1" applyBorder="1" applyAlignment="1" applyProtection="1">
      <alignment horizontal="right" vertical="center"/>
    </xf>
    <xf numFmtId="176" fontId="7" fillId="2" borderId="57" xfId="16" applyNumberFormat="1" applyFont="1" applyFill="1" applyBorder="1" applyAlignment="1" applyProtection="1">
      <alignment horizontal="right" vertical="center"/>
      <protection locked="0"/>
    </xf>
    <xf numFmtId="176" fontId="18" fillId="2" borderId="57" xfId="16" applyNumberFormat="1" applyFont="1" applyFill="1" applyBorder="1" applyAlignment="1" applyProtection="1">
      <alignment horizontal="right" vertical="center"/>
      <protection locked="0"/>
    </xf>
    <xf numFmtId="0" fontId="0" fillId="2" borderId="27" xfId="0" applyFont="1" applyFill="1" applyBorder="1" applyAlignment="1" applyProtection="1">
      <alignment vertical="center"/>
    </xf>
    <xf numFmtId="49" fontId="7" fillId="3" borderId="57" xfId="0" applyNumberFormat="1" applyFont="1" applyFill="1" applyBorder="1" applyProtection="1">
      <alignment vertical="center"/>
      <protection locked="0"/>
    </xf>
    <xf numFmtId="0" fontId="7" fillId="3" borderId="60" xfId="0" applyFont="1" applyFill="1" applyBorder="1" applyProtection="1">
      <alignment vertical="center"/>
    </xf>
    <xf numFmtId="49" fontId="2" fillId="2" borderId="27" xfId="0" applyNumberFormat="1" applyFont="1" applyFill="1" applyBorder="1" applyAlignment="1" applyProtection="1">
      <alignment horizontal="right" vertical="center"/>
      <protection locked="0"/>
    </xf>
    <xf numFmtId="0" fontId="18" fillId="0" borderId="57" xfId="0" applyFont="1" applyFill="1" applyBorder="1" applyAlignment="1" applyProtection="1">
      <alignment horizontal="center" vertical="center" wrapText="1"/>
    </xf>
    <xf numFmtId="176" fontId="18" fillId="2" borderId="45" xfId="16" applyNumberFormat="1" applyFont="1" applyFill="1" applyBorder="1" applyAlignment="1" applyProtection="1">
      <alignment horizontal="right" vertical="center"/>
    </xf>
    <xf numFmtId="0" fontId="28" fillId="0" borderId="0" xfId="0" applyFont="1" applyFill="1" applyBorder="1" applyAlignment="1" applyProtection="1">
      <alignment horizontal="center" vertical="center" wrapText="1"/>
    </xf>
    <xf numFmtId="176" fontId="0" fillId="2" borderId="0" xfId="0" applyNumberFormat="1" applyFill="1" applyBorder="1" applyProtection="1">
      <alignment vertical="center"/>
    </xf>
    <xf numFmtId="176" fontId="0" fillId="2" borderId="0" xfId="0" applyNumberFormat="1" applyFill="1" applyBorder="1" applyAlignment="1" applyProtection="1">
      <alignment horizontal="center" vertical="center"/>
    </xf>
    <xf numFmtId="176" fontId="28" fillId="0" borderId="0" xfId="0" applyNumberFormat="1" applyFont="1" applyFill="1" applyBorder="1" applyProtection="1">
      <alignment vertical="center"/>
    </xf>
    <xf numFmtId="0" fontId="28" fillId="0" borderId="0" xfId="0" applyFont="1" applyFill="1" applyBorder="1" applyAlignment="1" applyProtection="1">
      <alignment horizontal="center" vertical="center"/>
    </xf>
    <xf numFmtId="0" fontId="9" fillId="0" borderId="0" xfId="12" applyFont="1" applyFill="1" applyBorder="1" applyAlignment="1">
      <alignment horizontal="center"/>
    </xf>
    <xf numFmtId="0" fontId="10" fillId="0" borderId="0" xfId="12" applyFont="1" applyAlignment="1">
      <alignment horizontal="center" vertical="center"/>
    </xf>
    <xf numFmtId="0" fontId="1" fillId="0" borderId="2" xfId="12" applyFont="1" applyFill="1" applyBorder="1" applyAlignment="1">
      <alignment horizontal="center" vertical="center"/>
    </xf>
    <xf numFmtId="0" fontId="1" fillId="0" borderId="4" xfId="12" applyFont="1" applyFill="1" applyBorder="1" applyAlignment="1">
      <alignment horizontal="center" vertical="center"/>
    </xf>
    <xf numFmtId="0" fontId="1" fillId="0" borderId="4" xfId="12" applyFont="1" applyFill="1" applyBorder="1" applyAlignment="1">
      <alignment vertical="center"/>
    </xf>
    <xf numFmtId="0" fontId="1" fillId="0" borderId="6" xfId="12" applyFont="1" applyFill="1" applyBorder="1" applyAlignment="1">
      <alignment horizontal="center" vertical="center"/>
    </xf>
    <xf numFmtId="0" fontId="1" fillId="0" borderId="8" xfId="12" applyFont="1" applyFill="1" applyBorder="1" applyAlignment="1">
      <alignment horizontal="center" vertical="center"/>
    </xf>
    <xf numFmtId="38" fontId="1" fillId="0" borderId="10" xfId="1" applyFont="1" applyFill="1" applyBorder="1" applyAlignment="1">
      <alignment horizontal="center" vertical="center"/>
    </xf>
    <xf numFmtId="38" fontId="1" fillId="0" borderId="12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center" vertical="center"/>
    </xf>
    <xf numFmtId="0" fontId="1" fillId="0" borderId="11" xfId="12" applyFont="1" applyFill="1" applyBorder="1" applyAlignment="1">
      <alignment horizontal="center" vertical="center"/>
    </xf>
    <xf numFmtId="0" fontId="1" fillId="0" borderId="13" xfId="12" applyFont="1" applyFill="1" applyBorder="1" applyAlignment="1">
      <alignment horizontal="center" vertical="center"/>
    </xf>
    <xf numFmtId="0" fontId="1" fillId="0" borderId="15" xfId="12" applyFont="1" applyFill="1" applyBorder="1" applyAlignment="1">
      <alignment horizontal="center" vertical="center"/>
    </xf>
    <xf numFmtId="38" fontId="1" fillId="0" borderId="2" xfId="1" applyFont="1" applyFill="1" applyBorder="1" applyAlignment="1">
      <alignment horizontal="center" vertical="center"/>
    </xf>
    <xf numFmtId="38" fontId="1" fillId="0" borderId="4" xfId="1" applyFont="1" applyFill="1" applyBorder="1" applyAlignment="1">
      <alignment horizontal="center" vertical="center"/>
    </xf>
    <xf numFmtId="38" fontId="1" fillId="0" borderId="5" xfId="1" applyFont="1" applyFill="1" applyBorder="1" applyAlignment="1">
      <alignment horizontal="center" vertical="center"/>
    </xf>
    <xf numFmtId="0" fontId="1" fillId="0" borderId="5" xfId="12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/>
    </xf>
    <xf numFmtId="0" fontId="1" fillId="0" borderId="17" xfId="8" applyFont="1" applyFill="1" applyBorder="1" applyAlignment="1">
      <alignment horizontal="center" vertical="center" wrapText="1"/>
    </xf>
    <xf numFmtId="0" fontId="1" fillId="0" borderId="15" xfId="8" applyFont="1" applyBorder="1" applyAlignment="1">
      <alignment horizontal="center" vertical="center" wrapText="1"/>
    </xf>
    <xf numFmtId="0" fontId="1" fillId="0" borderId="19" xfId="8" applyFont="1" applyBorder="1" applyAlignment="1">
      <alignment horizontal="center" vertical="center" wrapText="1"/>
    </xf>
    <xf numFmtId="0" fontId="1" fillId="0" borderId="13" xfId="8" applyFont="1" applyFill="1" applyBorder="1" applyAlignment="1">
      <alignment horizontal="center" vertical="center" wrapText="1"/>
    </xf>
    <xf numFmtId="178" fontId="1" fillId="0" borderId="38" xfId="8" applyNumberFormat="1" applyFont="1" applyFill="1" applyBorder="1" applyAlignment="1">
      <alignment horizontal="right" vertical="center"/>
    </xf>
    <xf numFmtId="0" fontId="1" fillId="0" borderId="42" xfId="8" applyFont="1" applyBorder="1" applyAlignment="1">
      <alignment horizontal="right" vertical="center"/>
    </xf>
    <xf numFmtId="178" fontId="1" fillId="0" borderId="35" xfId="8" applyNumberFormat="1" applyFont="1" applyFill="1" applyBorder="1" applyAlignment="1">
      <alignment horizontal="center" vertical="center"/>
    </xf>
    <xf numFmtId="178" fontId="1" fillId="0" borderId="37" xfId="8" applyNumberFormat="1" applyFont="1" applyFill="1" applyBorder="1" applyAlignment="1">
      <alignment horizontal="center" vertical="center"/>
    </xf>
    <xf numFmtId="178" fontId="1" fillId="0" borderId="39" xfId="8" applyNumberFormat="1" applyFont="1" applyFill="1" applyBorder="1" applyAlignment="1">
      <alignment horizontal="center" vertical="center"/>
    </xf>
    <xf numFmtId="178" fontId="1" fillId="0" borderId="43" xfId="8" applyNumberFormat="1" applyFont="1" applyFill="1" applyBorder="1" applyAlignment="1">
      <alignment horizontal="center" vertical="center"/>
    </xf>
    <xf numFmtId="178" fontId="1" fillId="0" borderId="40" xfId="8" applyNumberFormat="1" applyFont="1" applyFill="1" applyBorder="1" applyAlignment="1">
      <alignment horizontal="center" vertical="center"/>
    </xf>
    <xf numFmtId="178" fontId="1" fillId="0" borderId="44" xfId="8" applyNumberFormat="1" applyFont="1" applyFill="1" applyBorder="1" applyAlignment="1">
      <alignment horizontal="center" vertical="center"/>
    </xf>
    <xf numFmtId="176" fontId="1" fillId="0" borderId="35" xfId="8" applyNumberFormat="1" applyFont="1" applyFill="1" applyBorder="1" applyAlignment="1">
      <alignment horizontal="right" vertical="center"/>
    </xf>
    <xf numFmtId="176" fontId="1" fillId="0" borderId="37" xfId="8" applyNumberFormat="1" applyFont="1" applyFill="1" applyBorder="1" applyAlignment="1">
      <alignment horizontal="right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2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8" fontId="1" fillId="0" borderId="49" xfId="8" applyNumberFormat="1" applyFont="1" applyFill="1" applyBorder="1" applyAlignment="1">
      <alignment horizontal="center" vertical="center"/>
    </xf>
    <xf numFmtId="178" fontId="1" fillId="0" borderId="52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56" xfId="8" applyNumberFormat="1" applyFont="1" applyFill="1" applyBorder="1" applyAlignment="1">
      <alignment horizontal="center" vertical="center"/>
    </xf>
    <xf numFmtId="0" fontId="1" fillId="0" borderId="20" xfId="8" applyFont="1" applyFill="1" applyBorder="1" applyAlignment="1">
      <alignment horizontal="center" vertical="center"/>
    </xf>
    <xf numFmtId="0" fontId="1" fillId="0" borderId="24" xfId="8" applyFont="1" applyFill="1" applyBorder="1" applyAlignment="1">
      <alignment horizontal="center" vertical="center"/>
    </xf>
    <xf numFmtId="0" fontId="1" fillId="0" borderId="29" xfId="8" applyFont="1" applyFill="1" applyBorder="1" applyAlignment="1">
      <alignment horizontal="center" vertical="center"/>
    </xf>
    <xf numFmtId="0" fontId="1" fillId="0" borderId="21" xfId="8" applyFont="1" applyFill="1" applyBorder="1" applyAlignment="1">
      <alignment horizontal="center" vertical="center"/>
    </xf>
    <xf numFmtId="0" fontId="1" fillId="0" borderId="25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2" xfId="8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0" fillId="2" borderId="0" xfId="11" applyFont="1" applyFill="1" applyBorder="1" applyAlignment="1">
      <alignment horizontal="center" vertical="center"/>
    </xf>
    <xf numFmtId="0" fontId="1" fillId="2" borderId="23" xfId="11" applyFont="1" applyFill="1" applyBorder="1" applyAlignment="1">
      <alignment horizontal="left" vertical="center"/>
    </xf>
    <xf numFmtId="0" fontId="1" fillId="2" borderId="27" xfId="11" applyFont="1" applyFill="1" applyBorder="1" applyAlignment="1">
      <alignment horizontal="left" vertical="center"/>
    </xf>
    <xf numFmtId="0" fontId="1" fillId="2" borderId="45" xfId="11" applyFont="1" applyFill="1" applyBorder="1" applyAlignment="1">
      <alignment horizontal="left" vertical="center"/>
    </xf>
    <xf numFmtId="0" fontId="1" fillId="2" borderId="10" xfId="11" applyFont="1" applyFill="1" applyBorder="1" applyAlignment="1">
      <alignment horizontal="left" vertical="center"/>
    </xf>
    <xf numFmtId="0" fontId="1" fillId="2" borderId="12" xfId="11" applyFont="1" applyFill="1" applyBorder="1" applyAlignment="1">
      <alignment horizontal="left" vertical="center"/>
    </xf>
    <xf numFmtId="0" fontId="1" fillId="2" borderId="36" xfId="11" applyFont="1" applyFill="1" applyBorder="1" applyAlignment="1">
      <alignment horizontal="left" vertical="center"/>
    </xf>
    <xf numFmtId="0" fontId="1" fillId="2" borderId="3" xfId="11" applyFont="1" applyFill="1" applyBorder="1" applyAlignment="1">
      <alignment horizontal="left" vertical="center"/>
    </xf>
    <xf numFmtId="0" fontId="1" fillId="2" borderId="0" xfId="11" applyFont="1" applyFill="1" applyBorder="1" applyAlignment="1">
      <alignment horizontal="left" vertical="center"/>
    </xf>
    <xf numFmtId="0" fontId="1" fillId="2" borderId="14" xfId="11" applyFont="1" applyFill="1" applyBorder="1" applyAlignment="1">
      <alignment horizontal="left" vertical="center"/>
    </xf>
    <xf numFmtId="0" fontId="1" fillId="2" borderId="2" xfId="11" applyFont="1" applyFill="1" applyBorder="1" applyAlignment="1">
      <alignment horizontal="left" vertical="center"/>
    </xf>
    <xf numFmtId="0" fontId="1" fillId="2" borderId="4" xfId="11" applyFont="1" applyFill="1" applyBorder="1" applyAlignment="1">
      <alignment horizontal="left" vertical="center"/>
    </xf>
    <xf numFmtId="0" fontId="1" fillId="2" borderId="5" xfId="11" applyFont="1" applyFill="1" applyBorder="1" applyAlignment="1">
      <alignment horizontal="left" vertical="center"/>
    </xf>
    <xf numFmtId="0" fontId="1" fillId="2" borderId="20" xfId="11" applyFont="1" applyFill="1" applyBorder="1" applyAlignment="1">
      <alignment horizontal="center" vertical="center"/>
    </xf>
    <xf numFmtId="0" fontId="1" fillId="2" borderId="24" xfId="11" applyFont="1" applyFill="1" applyBorder="1" applyAlignment="1">
      <alignment horizontal="center" vertical="center"/>
    </xf>
    <xf numFmtId="0" fontId="1" fillId="2" borderId="24" xfId="13" applyFont="1" applyFill="1" applyBorder="1" applyAlignment="1">
      <alignment vertical="center"/>
    </xf>
    <xf numFmtId="0" fontId="1" fillId="2" borderId="29" xfId="11" applyFont="1" applyFill="1" applyBorder="1" applyAlignment="1">
      <alignment vertical="center"/>
    </xf>
    <xf numFmtId="0" fontId="1" fillId="2" borderId="21" xfId="11" applyFont="1" applyFill="1" applyBorder="1" applyAlignment="1">
      <alignment vertical="center"/>
    </xf>
    <xf numFmtId="0" fontId="1" fillId="2" borderId="25" xfId="11" applyFont="1" applyFill="1" applyBorder="1" applyAlignment="1">
      <alignment vertical="center"/>
    </xf>
    <xf numFmtId="0" fontId="1" fillId="2" borderId="30" xfId="11" applyFont="1" applyFill="1" applyBorder="1" applyAlignment="1">
      <alignment vertical="center"/>
    </xf>
    <xf numFmtId="0" fontId="1" fillId="2" borderId="31" xfId="11" applyFont="1" applyFill="1" applyBorder="1" applyAlignment="1">
      <alignment horizontal="center" vertical="center"/>
    </xf>
    <xf numFmtId="0" fontId="1" fillId="2" borderId="46" xfId="11" applyFont="1" applyFill="1" applyBorder="1" applyAlignment="1">
      <alignment horizontal="center" vertical="center"/>
    </xf>
    <xf numFmtId="0" fontId="1" fillId="2" borderId="32" xfId="11" applyFont="1" applyFill="1" applyBorder="1" applyAlignment="1">
      <alignment horizontal="center" vertical="center"/>
    </xf>
    <xf numFmtId="0" fontId="1" fillId="2" borderId="50" xfId="11" applyFont="1" applyFill="1" applyBorder="1" applyAlignment="1">
      <alignment horizontal="center" vertical="center"/>
    </xf>
    <xf numFmtId="49" fontId="7" fillId="3" borderId="57" xfId="0" applyNumberFormat="1" applyFont="1" applyFill="1" applyBorder="1" applyAlignment="1" applyProtection="1">
      <alignment horizontal="center" vertical="center"/>
    </xf>
    <xf numFmtId="49" fontId="7" fillId="3" borderId="58" xfId="0" applyNumberFormat="1" applyFont="1" applyFill="1" applyBorder="1" applyAlignment="1" applyProtection="1">
      <alignment horizontal="center" vertical="center"/>
    </xf>
    <xf numFmtId="49" fontId="7" fillId="3" borderId="60" xfId="0" applyNumberFormat="1" applyFont="1" applyFill="1" applyBorder="1" applyAlignment="1" applyProtection="1">
      <alignment horizontal="center" vertical="center"/>
    </xf>
    <xf numFmtId="49" fontId="7" fillId="3" borderId="58" xfId="0" applyNumberFormat="1" applyFont="1" applyFill="1" applyBorder="1" applyAlignment="1" applyProtection="1">
      <alignment horizontal="center" vertical="center" wrapText="1"/>
    </xf>
    <xf numFmtId="49" fontId="7" fillId="3" borderId="16" xfId="0" applyNumberFormat="1" applyFont="1" applyFill="1" applyBorder="1" applyAlignment="1" applyProtection="1">
      <alignment horizontal="center" vertical="center" wrapText="1"/>
    </xf>
    <xf numFmtId="49" fontId="7" fillId="3" borderId="36" xfId="0" applyNumberFormat="1" applyFont="1" applyFill="1" applyBorder="1" applyAlignment="1" applyProtection="1">
      <alignment horizontal="center" vertical="center" wrapText="1"/>
    </xf>
    <xf numFmtId="49" fontId="7" fillId="3" borderId="16" xfId="0" applyNumberFormat="1" applyFont="1" applyFill="1" applyBorder="1" applyAlignment="1" applyProtection="1">
      <alignment horizontal="left" vertical="center" wrapText="1"/>
    </xf>
    <xf numFmtId="49" fontId="7" fillId="3" borderId="12" xfId="0" applyNumberFormat="1" applyFont="1" applyFill="1" applyBorder="1" applyAlignment="1" applyProtection="1">
      <alignment horizontal="left" vertical="center" wrapText="1"/>
    </xf>
    <xf numFmtId="49" fontId="7" fillId="3" borderId="36" xfId="0" applyNumberFormat="1" applyFont="1" applyFill="1" applyBorder="1" applyAlignment="1" applyProtection="1">
      <alignment horizontal="left" vertical="center" wrapText="1"/>
    </xf>
    <xf numFmtId="49" fontId="7" fillId="3" borderId="16" xfId="0" applyNumberFormat="1" applyFont="1" applyFill="1" applyBorder="1" applyAlignment="1" applyProtection="1">
      <alignment horizontal="left" vertical="center"/>
    </xf>
    <xf numFmtId="49" fontId="7" fillId="3" borderId="12" xfId="0" applyNumberFormat="1" applyFont="1" applyFill="1" applyBorder="1" applyAlignment="1" applyProtection="1">
      <alignment horizontal="left" vertical="center"/>
    </xf>
    <xf numFmtId="49" fontId="7" fillId="3" borderId="36" xfId="0" applyNumberFormat="1" applyFont="1" applyFill="1" applyBorder="1" applyAlignment="1" applyProtection="1">
      <alignment horizontal="left" vertical="center"/>
    </xf>
    <xf numFmtId="49" fontId="7" fillId="3" borderId="60" xfId="0" applyNumberFormat="1" applyFont="1" applyFill="1" applyBorder="1" applyAlignment="1" applyProtection="1">
      <alignment horizontal="center" vertical="center" wrapText="1"/>
    </xf>
    <xf numFmtId="49" fontId="7" fillId="3" borderId="34" xfId="0" applyNumberFormat="1" applyFont="1" applyFill="1" applyBorder="1" applyAlignment="1" applyProtection="1">
      <alignment horizontal="left" vertical="center"/>
    </xf>
    <xf numFmtId="49" fontId="7" fillId="3" borderId="27" xfId="0" applyNumberFormat="1" applyFont="1" applyFill="1" applyBorder="1" applyAlignment="1" applyProtection="1">
      <alignment horizontal="left" vertical="center"/>
    </xf>
    <xf numFmtId="49" fontId="7" fillId="3" borderId="45" xfId="0" applyNumberFormat="1" applyFont="1" applyFill="1" applyBorder="1" applyAlignment="1" applyProtection="1">
      <alignment horizontal="left" vertical="center"/>
    </xf>
    <xf numFmtId="49" fontId="7" fillId="3" borderId="63" xfId="0" applyNumberFormat="1" applyFont="1" applyFill="1" applyBorder="1" applyAlignment="1" applyProtection="1">
      <alignment horizontal="left" vertical="center"/>
    </xf>
    <xf numFmtId="49" fontId="7" fillId="3" borderId="64" xfId="0" applyNumberFormat="1" applyFont="1" applyFill="1" applyBorder="1" applyAlignment="1" applyProtection="1">
      <alignment horizontal="left" vertical="center"/>
    </xf>
    <xf numFmtId="49" fontId="7" fillId="3" borderId="65" xfId="0" applyNumberFormat="1" applyFont="1" applyFill="1" applyBorder="1" applyAlignment="1" applyProtection="1">
      <alignment horizontal="left" vertical="center"/>
    </xf>
    <xf numFmtId="176" fontId="7" fillId="4" borderId="16" xfId="0" applyNumberFormat="1" applyFont="1" applyFill="1" applyBorder="1" applyAlignment="1" applyProtection="1">
      <alignment horizontal="right" vertical="center"/>
    </xf>
    <xf numFmtId="176" fontId="7" fillId="4" borderId="36" xfId="0" applyNumberFormat="1" applyFont="1" applyFill="1" applyBorder="1" applyAlignment="1" applyProtection="1">
      <alignment horizontal="right" vertical="center"/>
    </xf>
    <xf numFmtId="49" fontId="18" fillId="3" borderId="16" xfId="0" applyNumberFormat="1" applyFont="1" applyFill="1" applyBorder="1" applyAlignment="1" applyProtection="1">
      <alignment horizontal="left" vertical="center"/>
    </xf>
    <xf numFmtId="49" fontId="18" fillId="3" borderId="12" xfId="0" applyNumberFormat="1" applyFont="1" applyFill="1" applyBorder="1" applyAlignment="1" applyProtection="1">
      <alignment horizontal="left" vertical="center"/>
    </xf>
    <xf numFmtId="49" fontId="18" fillId="3" borderId="36" xfId="0" applyNumberFormat="1" applyFont="1" applyFill="1" applyBorder="1" applyAlignment="1" applyProtection="1">
      <alignment horizontal="left" vertical="center"/>
    </xf>
    <xf numFmtId="49" fontId="7" fillId="3" borderId="66" xfId="0" applyNumberFormat="1" applyFont="1" applyFill="1" applyBorder="1" applyAlignment="1" applyProtection="1">
      <alignment horizontal="center" vertical="center" wrapText="1"/>
    </xf>
    <xf numFmtId="49" fontId="18" fillId="3" borderId="60" xfId="0" applyNumberFormat="1" applyFont="1" applyFill="1" applyBorder="1" applyAlignment="1" applyProtection="1">
      <alignment horizontal="center" vertical="center"/>
    </xf>
    <xf numFmtId="49" fontId="7" fillId="3" borderId="70" xfId="0" applyNumberFormat="1" applyFont="1" applyFill="1" applyBorder="1" applyAlignment="1" applyProtection="1">
      <alignment horizontal="center" vertical="center" wrapText="1"/>
    </xf>
    <xf numFmtId="49" fontId="18" fillId="3" borderId="45" xfId="0" applyNumberFormat="1" applyFont="1" applyFill="1" applyBorder="1" applyAlignment="1" applyProtection="1">
      <alignment horizontal="center" vertical="center"/>
    </xf>
    <xf numFmtId="49" fontId="7" fillId="3" borderId="34" xfId="0" applyNumberFormat="1" applyFont="1" applyFill="1" applyBorder="1" applyAlignment="1" applyProtection="1">
      <alignment horizontal="center" vertical="center" wrapText="1"/>
    </xf>
    <xf numFmtId="49" fontId="7" fillId="0" borderId="76" xfId="0" applyNumberFormat="1" applyFont="1" applyBorder="1" applyAlignment="1" applyProtection="1">
      <alignment horizontal="left" vertical="center"/>
      <protection locked="0"/>
    </xf>
    <xf numFmtId="49" fontId="7" fillId="0" borderId="12" xfId="0" applyNumberFormat="1" applyFont="1" applyBorder="1" applyAlignment="1" applyProtection="1">
      <alignment horizontal="left" vertical="center"/>
      <protection locked="0"/>
    </xf>
    <xf numFmtId="49" fontId="7" fillId="0" borderId="36" xfId="0" applyNumberFormat="1" applyFont="1" applyBorder="1" applyAlignment="1" applyProtection="1">
      <alignment horizontal="left" vertical="center"/>
      <protection locked="0"/>
    </xf>
    <xf numFmtId="49" fontId="7" fillId="3" borderId="71" xfId="0" applyNumberFormat="1" applyFont="1" applyFill="1" applyBorder="1" applyAlignment="1" applyProtection="1">
      <alignment horizontal="center" vertical="center" wrapText="1"/>
    </xf>
    <xf numFmtId="49" fontId="7" fillId="3" borderId="72" xfId="0" applyNumberFormat="1" applyFont="1" applyFill="1" applyBorder="1" applyAlignment="1" applyProtection="1">
      <alignment horizontal="center" vertical="center"/>
    </xf>
    <xf numFmtId="0" fontId="24" fillId="2" borderId="7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/>
    </xf>
    <xf numFmtId="49" fontId="7" fillId="3" borderId="74" xfId="0" applyNumberFormat="1" applyFont="1" applyFill="1" applyBorder="1" applyAlignment="1" applyProtection="1">
      <alignment horizontal="center" vertical="center"/>
    </xf>
    <xf numFmtId="49" fontId="7" fillId="3" borderId="59" xfId="0" applyNumberFormat="1" applyFont="1" applyFill="1" applyBorder="1" applyAlignment="1" applyProtection="1">
      <alignment horizontal="center" vertical="center"/>
    </xf>
    <xf numFmtId="49" fontId="7" fillId="3" borderId="70" xfId="0" applyNumberFormat="1" applyFont="1" applyFill="1" applyBorder="1" applyAlignment="1" applyProtection="1">
      <alignment horizontal="center" vertical="center"/>
    </xf>
    <xf numFmtId="49" fontId="7" fillId="3" borderId="75" xfId="0" applyNumberFormat="1" applyFont="1" applyFill="1" applyBorder="1" applyAlignment="1" applyProtection="1">
      <alignment horizontal="center" vertical="center"/>
    </xf>
    <xf numFmtId="49" fontId="7" fillId="3" borderId="27" xfId="0" applyNumberFormat="1" applyFont="1" applyFill="1" applyBorder="1" applyAlignment="1" applyProtection="1">
      <alignment horizontal="center" vertical="center"/>
    </xf>
    <xf numFmtId="49" fontId="7" fillId="3" borderId="45" xfId="0" applyNumberFormat="1" applyFont="1" applyFill="1" applyBorder="1" applyAlignment="1" applyProtection="1">
      <alignment horizontal="center" vertical="center"/>
    </xf>
    <xf numFmtId="49" fontId="7" fillId="0" borderId="12" xfId="0" applyNumberFormat="1" applyFont="1" applyBorder="1" applyAlignment="1" applyProtection="1">
      <alignment horizontal="left" vertical="center"/>
    </xf>
    <xf numFmtId="49" fontId="7" fillId="0" borderId="36" xfId="0" applyNumberFormat="1" applyFont="1" applyBorder="1" applyAlignment="1" applyProtection="1">
      <alignment horizontal="left" vertical="center"/>
    </xf>
    <xf numFmtId="49" fontId="7" fillId="3" borderId="57" xfId="0" applyNumberFormat="1" applyFont="1" applyFill="1" applyBorder="1" applyAlignment="1" applyProtection="1">
      <alignment horizontal="center" vertical="center" wrapText="1"/>
    </xf>
    <xf numFmtId="176" fontId="7" fillId="4" borderId="16" xfId="0" applyNumberFormat="1" applyFont="1" applyFill="1" applyBorder="1" applyAlignment="1" applyProtection="1">
      <alignment vertical="center"/>
    </xf>
    <xf numFmtId="176" fontId="7" fillId="4" borderId="36" xfId="0" applyNumberFormat="1" applyFont="1" applyFill="1" applyBorder="1" applyAlignment="1" applyProtection="1">
      <alignment vertical="center"/>
    </xf>
    <xf numFmtId="0" fontId="7" fillId="4" borderId="57" xfId="0" applyNumberFormat="1" applyFont="1" applyFill="1" applyBorder="1" applyAlignment="1" applyProtection="1">
      <alignment horizontal="center" vertical="center"/>
    </xf>
    <xf numFmtId="49" fontId="19" fillId="0" borderId="27" xfId="0" applyNumberFormat="1" applyFont="1" applyBorder="1" applyAlignment="1" applyProtection="1">
      <alignment horizontal="right" vertical="center"/>
      <protection locked="0"/>
    </xf>
    <xf numFmtId="49" fontId="18" fillId="3" borderId="57" xfId="0" applyNumberFormat="1" applyFont="1" applyFill="1" applyBorder="1" applyAlignment="1" applyProtection="1">
      <alignment horizontal="center" vertical="center"/>
    </xf>
    <xf numFmtId="49" fontId="18" fillId="3" borderId="57" xfId="0" applyNumberFormat="1" applyFont="1" applyFill="1" applyBorder="1" applyAlignment="1" applyProtection="1">
      <alignment horizontal="center" vertical="center" wrapText="1"/>
    </xf>
    <xf numFmtId="49" fontId="18" fillId="0" borderId="16" xfId="0" applyNumberFormat="1" applyFont="1" applyBorder="1" applyAlignment="1" applyProtection="1">
      <alignment horizontal="left" vertical="center"/>
      <protection locked="0"/>
    </xf>
    <xf numFmtId="49" fontId="18" fillId="0" borderId="36" xfId="0" applyNumberFormat="1" applyFont="1" applyBorder="1" applyAlignment="1" applyProtection="1">
      <alignment horizontal="left" vertical="center"/>
      <protection locked="0"/>
    </xf>
    <xf numFmtId="176" fontId="18" fillId="0" borderId="16" xfId="0" applyNumberFormat="1" applyFont="1" applyBorder="1" applyAlignment="1" applyProtection="1">
      <alignment horizontal="right" vertical="center"/>
      <protection locked="0"/>
    </xf>
    <xf numFmtId="176" fontId="18" fillId="0" borderId="36" xfId="0" applyNumberFormat="1" applyFont="1" applyBorder="1" applyAlignment="1" applyProtection="1">
      <alignment horizontal="right" vertical="center"/>
      <protection locked="0"/>
    </xf>
    <xf numFmtId="49" fontId="18" fillId="0" borderId="40" xfId="0" applyNumberFormat="1" applyFont="1" applyBorder="1" applyAlignment="1" applyProtection="1">
      <alignment horizontal="left" vertical="center"/>
    </xf>
    <xf numFmtId="49" fontId="18" fillId="0" borderId="44" xfId="0" applyNumberFormat="1" applyFont="1" applyBorder="1" applyAlignment="1" applyProtection="1">
      <alignment horizontal="left" vertical="center"/>
    </xf>
    <xf numFmtId="176" fontId="18" fillId="4" borderId="16" xfId="0" applyNumberFormat="1" applyFont="1" applyFill="1" applyBorder="1" applyAlignment="1" applyProtection="1">
      <alignment horizontal="right" vertical="center"/>
    </xf>
    <xf numFmtId="176" fontId="18" fillId="4" borderId="36" xfId="0" applyNumberFormat="1" applyFont="1" applyFill="1" applyBorder="1" applyAlignment="1" applyProtection="1">
      <alignment horizontal="right" vertical="center"/>
    </xf>
    <xf numFmtId="49" fontId="18" fillId="0" borderId="16" xfId="0" applyNumberFormat="1" applyFont="1" applyBorder="1" applyAlignment="1" applyProtection="1">
      <alignment horizontal="left" vertical="center" wrapText="1"/>
      <protection locked="0"/>
    </xf>
    <xf numFmtId="49" fontId="18" fillId="0" borderId="36" xfId="0" applyNumberFormat="1" applyFont="1" applyBorder="1" applyAlignment="1" applyProtection="1">
      <alignment horizontal="left" vertical="center" wrapText="1"/>
      <protection locked="0"/>
    </xf>
    <xf numFmtId="49" fontId="18" fillId="3" borderId="16" xfId="0" applyNumberFormat="1" applyFont="1" applyFill="1" applyBorder="1" applyAlignment="1" applyProtection="1">
      <alignment horizontal="center" vertical="center"/>
    </xf>
    <xf numFmtId="49" fontId="18" fillId="3" borderId="36" xfId="0" applyNumberFormat="1" applyFont="1" applyFill="1" applyBorder="1" applyAlignment="1" applyProtection="1">
      <alignment horizontal="center" vertical="center"/>
    </xf>
    <xf numFmtId="49" fontId="26" fillId="3" borderId="66" xfId="0" applyNumberFormat="1" applyFont="1" applyFill="1" applyBorder="1" applyAlignment="1" applyProtection="1">
      <alignment horizontal="left" vertical="center" wrapText="1"/>
    </xf>
    <xf numFmtId="49" fontId="7" fillId="0" borderId="70" xfId="0" applyNumberFormat="1" applyFont="1" applyBorder="1" applyAlignment="1" applyProtection="1">
      <alignment vertical="center"/>
    </xf>
    <xf numFmtId="49" fontId="7" fillId="0" borderId="7" xfId="0" applyNumberFormat="1" applyFont="1" applyBorder="1" applyAlignment="1" applyProtection="1">
      <alignment vertical="center"/>
    </xf>
    <xf numFmtId="49" fontId="7" fillId="0" borderId="14" xfId="0" applyNumberFormat="1" applyFont="1" applyBorder="1" applyAlignment="1" applyProtection="1">
      <alignment vertical="center"/>
    </xf>
    <xf numFmtId="49" fontId="7" fillId="0" borderId="34" xfId="0" applyNumberFormat="1" applyFont="1" applyBorder="1" applyAlignment="1" applyProtection="1">
      <alignment vertical="center"/>
    </xf>
    <xf numFmtId="49" fontId="7" fillId="0" borderId="45" xfId="0" applyNumberFormat="1" applyFont="1" applyBorder="1" applyAlignment="1" applyProtection="1">
      <alignment vertical="center"/>
    </xf>
    <xf numFmtId="49" fontId="26" fillId="3" borderId="66" xfId="0" applyNumberFormat="1" applyFont="1" applyFill="1" applyBorder="1" applyAlignment="1" applyProtection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7" fillId="0" borderId="16" xfId="14" applyFont="1" applyFill="1" applyBorder="1" applyAlignment="1" applyProtection="1">
      <alignment horizontal="left" vertical="center" wrapText="1"/>
    </xf>
    <xf numFmtId="0" fontId="7" fillId="0" borderId="36" xfId="14" applyFont="1" applyFill="1" applyBorder="1" applyAlignment="1" applyProtection="1">
      <alignment horizontal="left" vertical="center" wrapText="1"/>
    </xf>
    <xf numFmtId="49" fontId="7" fillId="0" borderId="16" xfId="14" applyNumberFormat="1" applyFont="1" applyBorder="1" applyAlignment="1" applyProtection="1">
      <alignment horizontal="left" vertical="center"/>
      <protection locked="0"/>
    </xf>
    <xf numFmtId="49" fontId="7" fillId="0" borderId="16" xfId="2" applyNumberFormat="1" applyFont="1" applyBorder="1" applyAlignment="1" applyProtection="1">
      <alignment horizontal="left" vertical="center"/>
    </xf>
    <xf numFmtId="49" fontId="7" fillId="3" borderId="16" xfId="14" applyNumberFormat="1" applyFont="1" applyFill="1" applyBorder="1" applyAlignment="1" applyProtection="1">
      <alignment horizontal="center" vertical="center"/>
    </xf>
    <xf numFmtId="49" fontId="7" fillId="3" borderId="36" xfId="14" applyNumberFormat="1" applyFont="1" applyFill="1" applyBorder="1" applyAlignment="1" applyProtection="1">
      <alignment horizontal="center" vertical="center"/>
    </xf>
    <xf numFmtId="49" fontId="7" fillId="3" borderId="12" xfId="14" applyNumberFormat="1" applyFont="1" applyFill="1" applyBorder="1" applyAlignment="1" applyProtection="1">
      <alignment horizontal="center" vertical="center"/>
    </xf>
    <xf numFmtId="0" fontId="28" fillId="0" borderId="16" xfId="14" applyFont="1" applyFill="1" applyBorder="1" applyAlignment="1">
      <alignment horizontal="left" vertical="center" wrapText="1"/>
    </xf>
    <xf numFmtId="0" fontId="28" fillId="0" borderId="36" xfId="14" applyFont="1" applyFill="1" applyBorder="1" applyAlignment="1">
      <alignment horizontal="left" vertical="center" wrapText="1"/>
    </xf>
    <xf numFmtId="49" fontId="7" fillId="3" borderId="78" xfId="14" applyNumberFormat="1" applyFont="1" applyFill="1" applyBorder="1" applyAlignment="1" applyProtection="1">
      <alignment horizontal="center" vertical="center"/>
    </xf>
    <xf numFmtId="49" fontId="7" fillId="0" borderId="78" xfId="0" applyNumberFormat="1" applyFont="1" applyBorder="1" applyAlignment="1" applyProtection="1">
      <alignment vertical="center" wrapText="1"/>
    </xf>
    <xf numFmtId="49" fontId="7" fillId="0" borderId="60" xfId="0" applyNumberFormat="1" applyFont="1" applyBorder="1" applyAlignment="1" applyProtection="1">
      <alignment vertical="center" wrapText="1"/>
    </xf>
    <xf numFmtId="49" fontId="7" fillId="3" borderId="78" xfId="14" applyNumberFormat="1" applyFont="1" applyFill="1" applyBorder="1" applyAlignment="1" applyProtection="1">
      <alignment horizontal="center" vertical="center"/>
      <protection locked="0"/>
    </xf>
    <xf numFmtId="49" fontId="7" fillId="3" borderId="60" xfId="14" applyNumberFormat="1" applyFont="1" applyFill="1" applyBorder="1" applyAlignment="1" applyProtection="1">
      <alignment horizontal="center" vertical="center"/>
      <protection locked="0"/>
    </xf>
    <xf numFmtId="49" fontId="7" fillId="3" borderId="78" xfId="14" applyNumberFormat="1" applyFont="1" applyFill="1" applyBorder="1" applyAlignment="1" applyProtection="1">
      <alignment horizontal="center" vertical="center" wrapText="1"/>
    </xf>
    <xf numFmtId="49" fontId="7" fillId="3" borderId="78" xfId="14" applyNumberFormat="1" applyFont="1" applyFill="1" applyBorder="1" applyAlignment="1" applyProtection="1">
      <alignment horizontal="center" vertical="center" wrapText="1"/>
      <protection locked="0"/>
    </xf>
    <xf numFmtId="49" fontId="7" fillId="3" borderId="60" xfId="14" applyNumberFormat="1" applyFont="1" applyFill="1" applyBorder="1" applyAlignment="1" applyProtection="1">
      <alignment horizontal="center" vertical="center" wrapText="1"/>
      <protection locked="0"/>
    </xf>
    <xf numFmtId="0" fontId="0" fillId="2" borderId="27" xfId="0" applyFont="1" applyFill="1" applyBorder="1" applyAlignment="1" applyProtection="1">
      <alignment horizontal="left" vertical="center"/>
    </xf>
    <xf numFmtId="0" fontId="2" fillId="2" borderId="27" xfId="0" applyFont="1" applyFill="1" applyBorder="1" applyAlignment="1" applyProtection="1">
      <alignment horizontal="left" vertical="center"/>
    </xf>
    <xf numFmtId="49" fontId="18" fillId="2" borderId="27" xfId="0" applyNumberFormat="1" applyFont="1" applyFill="1" applyBorder="1" applyAlignment="1" applyProtection="1">
      <alignment horizontal="right" vertical="center"/>
      <protection locked="0"/>
    </xf>
    <xf numFmtId="38" fontId="19" fillId="2" borderId="0" xfId="16" applyFont="1" applyFill="1" applyAlignment="1" applyProtection="1">
      <alignment horizontal="left" vertical="center" wrapText="1"/>
    </xf>
  </cellXfs>
  <cellStyles count="17">
    <cellStyle name="桁区切り" xfId="16" builtinId="6"/>
    <cellStyle name="桁区切り 2" xfId="1"/>
    <cellStyle name="標準" xfId="0" builtinId="0"/>
    <cellStyle name="標準 2" xfId="2"/>
    <cellStyle name="標準 2 2" xfId="3"/>
    <cellStyle name="標準 2 3" xfId="4"/>
    <cellStyle name="標準 3" xfId="5"/>
    <cellStyle name="標準 3 2" xfId="6"/>
    <cellStyle name="標準 4" xfId="7"/>
    <cellStyle name="標準 5" xfId="8"/>
    <cellStyle name="標準 6" xfId="9"/>
    <cellStyle name="標準 7" xfId="10"/>
    <cellStyle name="標準 8" xfId="11"/>
    <cellStyle name="標準 9" xfId="12"/>
    <cellStyle name="標準_附属明細表PL・NW・WS　20060423修正版" xfId="14"/>
    <cellStyle name="標準_別冊１　Ｐ2～Ｐ5　普通会計４表20070113_仕訳" xfId="13"/>
    <cellStyle name="標準１" xfId="15"/>
  </cellStyles>
  <dxfs count="0"/>
  <tableStyles count="0" defaultTableStyle="TableStyleMedium2" defaultPivotStyle="PivotStyleLight16"/>
  <colors>
    <mruColors>
      <color rgb="FFCCE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47625</xdr:colOff>
          <xdr:row>2</xdr:row>
          <xdr:rowOff>0</xdr:rowOff>
        </xdr:from>
        <xdr:to>
          <xdr:col>2</xdr:col>
          <xdr:colOff>1123950</xdr:colOff>
          <xdr:row>3</xdr:row>
          <xdr:rowOff>0</xdr:rowOff>
        </xdr:to>
        <xdr:sp macro="" textlink="">
          <xdr:nvSpPr>
            <xdr:cNvPr id="3079" name="ボタン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1285875</xdr:colOff>
          <xdr:row>2</xdr:row>
          <xdr:rowOff>0</xdr:rowOff>
        </xdr:from>
        <xdr:to>
          <xdr:col>3</xdr:col>
          <xdr:colOff>800100</xdr:colOff>
          <xdr:row>3</xdr:row>
          <xdr:rowOff>0</xdr:rowOff>
        </xdr:to>
        <xdr:sp macro="" textlink="">
          <xdr:nvSpPr>
            <xdr:cNvPr id="3081" name="ボタン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400050</xdr:colOff>
          <xdr:row>1</xdr:row>
          <xdr:rowOff>428625</xdr:rowOff>
        </xdr:from>
        <xdr:to>
          <xdr:col>2</xdr:col>
          <xdr:colOff>990600</xdr:colOff>
          <xdr:row>2</xdr:row>
          <xdr:rowOff>333375</xdr:rowOff>
        </xdr:to>
        <xdr:sp macro="" textlink="">
          <xdr:nvSpPr>
            <xdr:cNvPr id="9220" name="ボタン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1104900</xdr:colOff>
          <xdr:row>1</xdr:row>
          <xdr:rowOff>428625</xdr:rowOff>
        </xdr:from>
        <xdr:to>
          <xdr:col>3</xdr:col>
          <xdr:colOff>552450</xdr:colOff>
          <xdr:row>2</xdr:row>
          <xdr:rowOff>333375</xdr:rowOff>
        </xdr:to>
        <xdr:sp macro="" textlink="">
          <xdr:nvSpPr>
            <xdr:cNvPr id="9221" name="ボタン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333375</xdr:colOff>
          <xdr:row>1</xdr:row>
          <xdr:rowOff>523875</xdr:rowOff>
        </xdr:from>
        <xdr:to>
          <xdr:col>2</xdr:col>
          <xdr:colOff>1390650</xdr:colOff>
          <xdr:row>2</xdr:row>
          <xdr:rowOff>190500</xdr:rowOff>
        </xdr:to>
        <xdr:sp macro="" textlink="">
          <xdr:nvSpPr>
            <xdr:cNvPr id="10243" name="ボタン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1543050</xdr:colOff>
          <xdr:row>1</xdr:row>
          <xdr:rowOff>523875</xdr:rowOff>
        </xdr:from>
        <xdr:to>
          <xdr:col>3</xdr:col>
          <xdr:colOff>628650</xdr:colOff>
          <xdr:row>2</xdr:row>
          <xdr:rowOff>190500</xdr:rowOff>
        </xdr:to>
        <xdr:sp macro="" textlink="">
          <xdr:nvSpPr>
            <xdr:cNvPr id="10244" name="ボタン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276225</xdr:colOff>
          <xdr:row>2</xdr:row>
          <xdr:rowOff>76200</xdr:rowOff>
        </xdr:from>
        <xdr:to>
          <xdr:col>2</xdr:col>
          <xdr:colOff>1447800</xdr:colOff>
          <xdr:row>3</xdr:row>
          <xdr:rowOff>104775</xdr:rowOff>
        </xdr:to>
        <xdr:sp macro="" textlink="">
          <xdr:nvSpPr>
            <xdr:cNvPr id="11267" name="ボタン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1628775</xdr:colOff>
          <xdr:row>2</xdr:row>
          <xdr:rowOff>76200</xdr:rowOff>
        </xdr:from>
        <xdr:to>
          <xdr:col>3</xdr:col>
          <xdr:colOff>523875</xdr:colOff>
          <xdr:row>3</xdr:row>
          <xdr:rowOff>104775</xdr:rowOff>
        </xdr:to>
        <xdr:sp macro="" textlink="">
          <xdr:nvSpPr>
            <xdr:cNvPr id="11268" name="ボタン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238125</xdr:colOff>
          <xdr:row>2</xdr:row>
          <xdr:rowOff>9525</xdr:rowOff>
        </xdr:from>
        <xdr:to>
          <xdr:col>2</xdr:col>
          <xdr:colOff>1323975</xdr:colOff>
          <xdr:row>3</xdr:row>
          <xdr:rowOff>9525</xdr:rowOff>
        </xdr:to>
        <xdr:sp macro="" textlink="">
          <xdr:nvSpPr>
            <xdr:cNvPr id="18436" name="ボタン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1485900</xdr:colOff>
          <xdr:row>2</xdr:row>
          <xdr:rowOff>9525</xdr:rowOff>
        </xdr:from>
        <xdr:to>
          <xdr:col>3</xdr:col>
          <xdr:colOff>295275</xdr:colOff>
          <xdr:row>3</xdr:row>
          <xdr:rowOff>9525</xdr:rowOff>
        </xdr:to>
        <xdr:sp macro="" textlink="">
          <xdr:nvSpPr>
            <xdr:cNvPr id="18437" name="ボタン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314325</xdr:colOff>
          <xdr:row>2</xdr:row>
          <xdr:rowOff>9525</xdr:rowOff>
        </xdr:from>
        <xdr:to>
          <xdr:col>2</xdr:col>
          <xdr:colOff>285750</xdr:colOff>
          <xdr:row>3</xdr:row>
          <xdr:rowOff>9525</xdr:rowOff>
        </xdr:to>
        <xdr:sp macro="" textlink="">
          <xdr:nvSpPr>
            <xdr:cNvPr id="77825" name="ボタン 1" hidden="1">
              <a:extLst>
                <a:ext uri="{63B3BB69-23CF-44E3-9099-C40C66FF867C}">
                  <a14:compatExt spid="_x0000_s77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447675</xdr:colOff>
          <xdr:row>2</xdr:row>
          <xdr:rowOff>9525</xdr:rowOff>
        </xdr:from>
        <xdr:to>
          <xdr:col>3</xdr:col>
          <xdr:colOff>419100</xdr:colOff>
          <xdr:row>3</xdr:row>
          <xdr:rowOff>9525</xdr:rowOff>
        </xdr:to>
        <xdr:sp macro="" textlink="">
          <xdr:nvSpPr>
            <xdr:cNvPr id="77826" name="ボタン 2" hidden="1">
              <a:extLst>
                <a:ext uri="{63B3BB69-23CF-44E3-9099-C40C66FF867C}">
                  <a14:compatExt spid="_x0000_s77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476250</xdr:colOff>
          <xdr:row>0</xdr:row>
          <xdr:rowOff>285750</xdr:rowOff>
        </xdr:from>
        <xdr:to>
          <xdr:col>2</xdr:col>
          <xdr:colOff>457200</xdr:colOff>
          <xdr:row>1</xdr:row>
          <xdr:rowOff>171450</xdr:rowOff>
        </xdr:to>
        <xdr:sp macro="" textlink="">
          <xdr:nvSpPr>
            <xdr:cNvPr id="61441" name="ボタン 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会計追加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600075</xdr:colOff>
          <xdr:row>0</xdr:row>
          <xdr:rowOff>285750</xdr:rowOff>
        </xdr:from>
        <xdr:to>
          <xdr:col>3</xdr:col>
          <xdr:colOff>581025</xdr:colOff>
          <xdr:row>1</xdr:row>
          <xdr:rowOff>171450</xdr:rowOff>
        </xdr:to>
        <xdr:sp macro="" textlink="">
          <xdr:nvSpPr>
            <xdr:cNvPr id="61442" name="ボタン 2" hidden="1">
              <a:extLst>
                <a:ext uri="{63B3BB69-23CF-44E3-9099-C40C66FF867C}">
                  <a14:compatExt spid="_x0000_s6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会計削除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609600</xdr:colOff>
          <xdr:row>1</xdr:row>
          <xdr:rowOff>285750</xdr:rowOff>
        </xdr:from>
        <xdr:to>
          <xdr:col>3</xdr:col>
          <xdr:colOff>590550</xdr:colOff>
          <xdr:row>2</xdr:row>
          <xdr:rowOff>161925</xdr:rowOff>
        </xdr:to>
        <xdr:sp macro="" textlink="">
          <xdr:nvSpPr>
            <xdr:cNvPr id="61446" name="ボタン 6" hidden="1">
              <a:extLst>
                <a:ext uri="{63B3BB69-23CF-44E3-9099-C40C66FF867C}">
                  <a14:compatExt spid="_x0000_s6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476250</xdr:colOff>
          <xdr:row>1</xdr:row>
          <xdr:rowOff>276225</xdr:rowOff>
        </xdr:from>
        <xdr:to>
          <xdr:col>2</xdr:col>
          <xdr:colOff>457200</xdr:colOff>
          <xdr:row>2</xdr:row>
          <xdr:rowOff>161925</xdr:rowOff>
        </xdr:to>
        <xdr:sp macro="" textlink="">
          <xdr:nvSpPr>
            <xdr:cNvPr id="61447" name="ボタン 7" hidden="1">
              <a:extLst>
                <a:ext uri="{63B3BB69-23CF-44E3-9099-C40C66FF867C}">
                  <a14:compatExt spid="_x0000_s6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400050</xdr:colOff>
          <xdr:row>1</xdr:row>
          <xdr:rowOff>180975</xdr:rowOff>
        </xdr:from>
        <xdr:to>
          <xdr:col>1</xdr:col>
          <xdr:colOff>1857375</xdr:colOff>
          <xdr:row>2</xdr:row>
          <xdr:rowOff>314325</xdr:rowOff>
        </xdr:to>
        <xdr:sp macro="" textlink="">
          <xdr:nvSpPr>
            <xdr:cNvPr id="63489" name="ボタン 1" hidden="1">
              <a:extLst>
                <a:ext uri="{63B3BB69-23CF-44E3-9099-C40C66FF867C}">
                  <a14:compatExt spid="_x0000_s63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2076450</xdr:colOff>
          <xdr:row>1</xdr:row>
          <xdr:rowOff>180975</xdr:rowOff>
        </xdr:from>
        <xdr:to>
          <xdr:col>2</xdr:col>
          <xdr:colOff>819150</xdr:colOff>
          <xdr:row>2</xdr:row>
          <xdr:rowOff>314325</xdr:rowOff>
        </xdr:to>
        <xdr:sp macro="" textlink="">
          <xdr:nvSpPr>
            <xdr:cNvPr id="63490" name="ボタン 2" hidden="1">
              <a:extLst>
                <a:ext uri="{63B3BB69-23CF-44E3-9099-C40C66FF867C}">
                  <a14:compatExt spid="_x0000_s63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行削除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omments" Target="../comments10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Relationship Id="rId6" Type="http://schemas.openxmlformats.org/officeDocument/2006/relationships/comments" Target="../comments12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4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0"/>
  <sheetViews>
    <sheetView showGridLines="0" topLeftCell="C1" zoomScale="85" zoomScaleNormal="85" zoomScaleSheetLayoutView="85" workbookViewId="0"/>
  </sheetViews>
  <sheetFormatPr defaultRowHeight="12.75" x14ac:dyDescent="0.15"/>
  <cols>
    <col min="1" max="2" width="9" style="1" hidden="1" customWidth="1"/>
    <col min="3" max="3" width="0.625" style="2" customWidth="1"/>
    <col min="4" max="14" width="2.125" style="2" customWidth="1"/>
    <col min="15" max="15" width="6" style="2" customWidth="1"/>
    <col min="16" max="16" width="22.375" style="2" customWidth="1"/>
    <col min="17" max="17" width="3.375" style="2" bestFit="1" customWidth="1"/>
    <col min="18" max="19" width="2.125" style="2" customWidth="1"/>
    <col min="20" max="24" width="3.875" style="2" customWidth="1"/>
    <col min="25" max="25" width="3.125" style="2" customWidth="1"/>
    <col min="26" max="26" width="24.125" style="2" bestFit="1" customWidth="1"/>
    <col min="27" max="27" width="3.125" style="2" customWidth="1"/>
    <col min="28" max="28" width="0.625" style="2" customWidth="1"/>
    <col min="29" max="29" width="9" style="2" customWidth="1"/>
    <col min="30" max="31" width="9" style="2" hidden="1" customWidth="1"/>
    <col min="32" max="32" width="9" style="2" customWidth="1"/>
    <col min="33" max="16384" width="9" style="2"/>
  </cols>
  <sheetData>
    <row r="1" spans="1:31" x14ac:dyDescent="0.15">
      <c r="D1" s="2" t="s">
        <v>322</v>
      </c>
    </row>
    <row r="2" spans="1:31" x14ac:dyDescent="0.15">
      <c r="D2" s="2" t="s">
        <v>536</v>
      </c>
    </row>
    <row r="3" spans="1:31" x14ac:dyDescent="0.15">
      <c r="D3" s="2" t="s">
        <v>324</v>
      </c>
    </row>
    <row r="4" spans="1:31" x14ac:dyDescent="0.15">
      <c r="D4" s="2" t="s">
        <v>325</v>
      </c>
    </row>
    <row r="5" spans="1:31" x14ac:dyDescent="0.15">
      <c r="D5" s="2" t="s">
        <v>327</v>
      </c>
    </row>
    <row r="6" spans="1:31" x14ac:dyDescent="0.15">
      <c r="D6" s="2" t="s">
        <v>329</v>
      </c>
    </row>
    <row r="7" spans="1:31" x14ac:dyDescent="0.15">
      <c r="D7" s="2" t="s">
        <v>330</v>
      </c>
    </row>
    <row r="8" spans="1:31" s="3" customFormat="1" ht="13.5" x14ac:dyDescent="0.15">
      <c r="A8" s="6"/>
      <c r="B8" s="9"/>
      <c r="C8" s="9"/>
      <c r="D8" s="9"/>
      <c r="E8" s="9"/>
      <c r="F8" s="9"/>
      <c r="G8" s="9"/>
      <c r="H8" s="9"/>
      <c r="I8" s="19"/>
      <c r="J8" s="19"/>
      <c r="K8" s="19"/>
      <c r="L8" s="19"/>
      <c r="M8" s="19"/>
      <c r="N8" s="19"/>
      <c r="O8" s="21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31" ht="23.25" customHeight="1" x14ac:dyDescent="0.25">
      <c r="C9" s="10"/>
      <c r="D9" s="346" t="s">
        <v>332</v>
      </c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</row>
    <row r="10" spans="1:31" ht="21" customHeight="1" x14ac:dyDescent="0.15">
      <c r="D10" s="347" t="s">
        <v>456</v>
      </c>
      <c r="E10" s="347"/>
      <c r="F10" s="347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347"/>
      <c r="S10" s="347"/>
      <c r="T10" s="347"/>
      <c r="U10" s="347"/>
      <c r="V10" s="347"/>
      <c r="W10" s="347"/>
      <c r="X10" s="347"/>
      <c r="Y10" s="347"/>
      <c r="Z10" s="347"/>
      <c r="AA10" s="347"/>
    </row>
    <row r="11" spans="1:31" s="4" customFormat="1" ht="16.5" customHeight="1" x14ac:dyDescent="0.15">
      <c r="A11" s="7"/>
      <c r="B11" s="7"/>
      <c r="D11" s="11"/>
      <c r="AA11" s="34" t="s">
        <v>259</v>
      </c>
    </row>
    <row r="12" spans="1:31" s="5" customFormat="1" ht="14.25" customHeight="1" x14ac:dyDescent="0.15">
      <c r="A12" s="8" t="s">
        <v>333</v>
      </c>
      <c r="B12" s="8" t="s">
        <v>236</v>
      </c>
      <c r="D12" s="348" t="s">
        <v>93</v>
      </c>
      <c r="E12" s="349"/>
      <c r="F12" s="349"/>
      <c r="G12" s="349"/>
      <c r="H12" s="349"/>
      <c r="I12" s="349"/>
      <c r="J12" s="349"/>
      <c r="K12" s="350"/>
      <c r="L12" s="350"/>
      <c r="M12" s="350"/>
      <c r="N12" s="350"/>
      <c r="O12" s="350"/>
      <c r="P12" s="351" t="s">
        <v>334</v>
      </c>
      <c r="Q12" s="352"/>
      <c r="R12" s="349" t="s">
        <v>93</v>
      </c>
      <c r="S12" s="349"/>
      <c r="T12" s="349"/>
      <c r="U12" s="349"/>
      <c r="V12" s="349"/>
      <c r="W12" s="349"/>
      <c r="X12" s="349"/>
      <c r="Y12" s="349"/>
      <c r="Z12" s="351" t="s">
        <v>334</v>
      </c>
      <c r="AA12" s="352"/>
    </row>
    <row r="13" spans="1:31" ht="14.65" customHeight="1" x14ac:dyDescent="0.15">
      <c r="D13" s="12" t="s">
        <v>335</v>
      </c>
      <c r="E13" s="15"/>
      <c r="F13" s="16"/>
      <c r="G13" s="15"/>
      <c r="H13" s="15"/>
      <c r="I13" s="15"/>
      <c r="J13" s="15"/>
      <c r="K13" s="15"/>
      <c r="L13" s="15"/>
      <c r="M13" s="15"/>
      <c r="N13" s="15"/>
      <c r="O13" s="15"/>
      <c r="P13" s="22"/>
      <c r="Q13" s="25"/>
      <c r="R13" s="16" t="s">
        <v>222</v>
      </c>
      <c r="S13" s="16"/>
      <c r="T13" s="16"/>
      <c r="U13" s="16"/>
      <c r="V13" s="16"/>
      <c r="W13" s="16"/>
      <c r="X13" s="16"/>
      <c r="Y13" s="15"/>
      <c r="Z13" s="30"/>
      <c r="AA13" s="35"/>
    </row>
    <row r="14" spans="1:31" ht="14.65" customHeight="1" x14ac:dyDescent="0.15">
      <c r="A14" s="1" t="s">
        <v>336</v>
      </c>
      <c r="B14" s="1" t="s">
        <v>339</v>
      </c>
      <c r="D14" s="13"/>
      <c r="E14" s="16" t="s">
        <v>155</v>
      </c>
      <c r="F14" s="16"/>
      <c r="G14" s="16"/>
      <c r="H14" s="16"/>
      <c r="I14" s="16"/>
      <c r="J14" s="16"/>
      <c r="K14" s="15"/>
      <c r="L14" s="15"/>
      <c r="M14" s="15"/>
      <c r="N14" s="15"/>
      <c r="O14" s="15"/>
      <c r="P14" s="23">
        <v>27503933241</v>
      </c>
      <c r="Q14" s="26"/>
      <c r="R14" s="16"/>
      <c r="S14" s="16" t="s">
        <v>342</v>
      </c>
      <c r="T14" s="16"/>
      <c r="U14" s="16"/>
      <c r="V14" s="16"/>
      <c r="W14" s="16"/>
      <c r="X14" s="16"/>
      <c r="Y14" s="15"/>
      <c r="Z14" s="23">
        <v>2911870164</v>
      </c>
      <c r="AA14" s="36"/>
      <c r="AD14" s="2">
        <f>IF(AND(AD15="-",AD43="-",AD46="-"),"-",SUM(AD15,AD43,AD46))</f>
        <v>27503933241</v>
      </c>
      <c r="AE14" s="2">
        <f>IF(COUNTIF(AE15:AE19,"-")=COUNTA(AE15:AE19),"-",SUM(AE15:AE19))</f>
        <v>2911870164</v>
      </c>
    </row>
    <row r="15" spans="1:31" ht="14.65" customHeight="1" x14ac:dyDescent="0.15">
      <c r="A15" s="1" t="s">
        <v>254</v>
      </c>
      <c r="B15" s="1" t="s">
        <v>344</v>
      </c>
      <c r="D15" s="13"/>
      <c r="E15" s="16"/>
      <c r="F15" s="16" t="s">
        <v>345</v>
      </c>
      <c r="G15" s="16"/>
      <c r="H15" s="16"/>
      <c r="I15" s="16"/>
      <c r="J15" s="16"/>
      <c r="K15" s="15"/>
      <c r="L15" s="15"/>
      <c r="M15" s="15"/>
      <c r="N15" s="15"/>
      <c r="O15" s="15"/>
      <c r="P15" s="23">
        <v>24370291720</v>
      </c>
      <c r="Q15" s="26"/>
      <c r="R15" s="16"/>
      <c r="S15" s="16"/>
      <c r="T15" s="16" t="s">
        <v>347</v>
      </c>
      <c r="U15" s="16"/>
      <c r="V15" s="16"/>
      <c r="W15" s="16"/>
      <c r="X15" s="16"/>
      <c r="Y15" s="15"/>
      <c r="Z15" s="23">
        <v>2502730169</v>
      </c>
      <c r="AA15" s="36"/>
      <c r="AD15" s="2">
        <f>IF(AND(AD16="-",AD32="-",COUNTIF(AD41:AD42,"-")=COUNTA(AD41:AD42)),"-",SUM(AD16,AD32,AD41:AD42))</f>
        <v>24370291720</v>
      </c>
      <c r="AE15" s="2">
        <v>2502730169</v>
      </c>
    </row>
    <row r="16" spans="1:31" ht="14.65" customHeight="1" x14ac:dyDescent="0.15">
      <c r="A16" s="1" t="s">
        <v>348</v>
      </c>
      <c r="B16" s="1" t="s">
        <v>349</v>
      </c>
      <c r="D16" s="13"/>
      <c r="E16" s="16"/>
      <c r="F16" s="16"/>
      <c r="G16" s="16" t="s">
        <v>234</v>
      </c>
      <c r="H16" s="16"/>
      <c r="I16" s="16"/>
      <c r="J16" s="16"/>
      <c r="K16" s="15"/>
      <c r="L16" s="15"/>
      <c r="M16" s="15"/>
      <c r="N16" s="15"/>
      <c r="O16" s="15"/>
      <c r="P16" s="23">
        <v>8296391436</v>
      </c>
      <c r="Q16" s="26"/>
      <c r="R16" s="16"/>
      <c r="S16" s="16"/>
      <c r="T16" s="16" t="s">
        <v>350</v>
      </c>
      <c r="U16" s="16"/>
      <c r="V16" s="16"/>
      <c r="W16" s="16"/>
      <c r="X16" s="16"/>
      <c r="Y16" s="15"/>
      <c r="Z16" s="23" t="s">
        <v>264</v>
      </c>
      <c r="AA16" s="36"/>
      <c r="AD16" s="2">
        <f>IF(COUNTIF(AD17:AD31,"-")=COUNTA(AD17:AD31),"-",SUM(AD17:AD31))</f>
        <v>8296391436</v>
      </c>
      <c r="AE16" s="2" t="s">
        <v>264</v>
      </c>
    </row>
    <row r="17" spans="1:31" ht="14.65" customHeight="1" x14ac:dyDescent="0.15">
      <c r="A17" s="1" t="s">
        <v>352</v>
      </c>
      <c r="B17" s="1" t="s">
        <v>353</v>
      </c>
      <c r="D17" s="13"/>
      <c r="E17" s="16"/>
      <c r="F17" s="16"/>
      <c r="G17" s="16"/>
      <c r="H17" s="16" t="s">
        <v>23</v>
      </c>
      <c r="I17" s="16"/>
      <c r="J17" s="16"/>
      <c r="K17" s="15"/>
      <c r="L17" s="15"/>
      <c r="M17" s="15"/>
      <c r="N17" s="15"/>
      <c r="O17" s="15"/>
      <c r="P17" s="23">
        <v>2552030660</v>
      </c>
      <c r="Q17" s="26"/>
      <c r="R17" s="16"/>
      <c r="S17" s="16"/>
      <c r="T17" s="16" t="s">
        <v>355</v>
      </c>
      <c r="U17" s="16"/>
      <c r="V17" s="16"/>
      <c r="W17" s="16"/>
      <c r="X17" s="16"/>
      <c r="Y17" s="15"/>
      <c r="Z17" s="23">
        <v>409139995</v>
      </c>
      <c r="AA17" s="36"/>
      <c r="AD17" s="2">
        <v>2552030660</v>
      </c>
      <c r="AE17" s="2">
        <v>409139995</v>
      </c>
    </row>
    <row r="18" spans="1:31" ht="14.65" customHeight="1" x14ac:dyDescent="0.15">
      <c r="A18" s="1" t="s">
        <v>357</v>
      </c>
      <c r="B18" s="1" t="s">
        <v>360</v>
      </c>
      <c r="D18" s="13"/>
      <c r="E18" s="16"/>
      <c r="F18" s="16"/>
      <c r="G18" s="16"/>
      <c r="H18" s="16" t="s">
        <v>361</v>
      </c>
      <c r="I18" s="16"/>
      <c r="J18" s="16"/>
      <c r="K18" s="15"/>
      <c r="L18" s="15"/>
      <c r="M18" s="15"/>
      <c r="N18" s="15"/>
      <c r="O18" s="15"/>
      <c r="P18" s="23">
        <v>618861826</v>
      </c>
      <c r="Q18" s="26"/>
      <c r="R18" s="16"/>
      <c r="S18" s="16"/>
      <c r="T18" s="16" t="s">
        <v>364</v>
      </c>
      <c r="U18" s="16"/>
      <c r="V18" s="16"/>
      <c r="W18" s="16"/>
      <c r="X18" s="16"/>
      <c r="Y18" s="15"/>
      <c r="Z18" s="23" t="s">
        <v>264</v>
      </c>
      <c r="AA18" s="36"/>
      <c r="AD18" s="2">
        <v>618861826</v>
      </c>
      <c r="AE18" s="2" t="s">
        <v>264</v>
      </c>
    </row>
    <row r="19" spans="1:31" ht="14.65" customHeight="1" x14ac:dyDescent="0.15">
      <c r="A19" s="1" t="s">
        <v>366</v>
      </c>
      <c r="B19" s="1" t="s">
        <v>367</v>
      </c>
      <c r="D19" s="13"/>
      <c r="E19" s="16"/>
      <c r="F19" s="16"/>
      <c r="G19" s="16"/>
      <c r="H19" s="16" t="s">
        <v>195</v>
      </c>
      <c r="I19" s="16"/>
      <c r="J19" s="16"/>
      <c r="K19" s="15"/>
      <c r="L19" s="15"/>
      <c r="M19" s="15"/>
      <c r="N19" s="15"/>
      <c r="O19" s="15"/>
      <c r="P19" s="23">
        <v>7992853350</v>
      </c>
      <c r="Q19" s="26"/>
      <c r="R19" s="16"/>
      <c r="S19" s="16"/>
      <c r="T19" s="16" t="s">
        <v>368</v>
      </c>
      <c r="U19" s="16"/>
      <c r="V19" s="16"/>
      <c r="W19" s="16"/>
      <c r="X19" s="16"/>
      <c r="Y19" s="15"/>
      <c r="Z19" s="23" t="s">
        <v>264</v>
      </c>
      <c r="AA19" s="36"/>
      <c r="AD19" s="2">
        <v>7992853350</v>
      </c>
      <c r="AE19" s="2" t="s">
        <v>264</v>
      </c>
    </row>
    <row r="20" spans="1:31" ht="14.65" customHeight="1" x14ac:dyDescent="0.15">
      <c r="A20" s="1" t="s">
        <v>369</v>
      </c>
      <c r="B20" s="1" t="s">
        <v>370</v>
      </c>
      <c r="D20" s="13"/>
      <c r="E20" s="16"/>
      <c r="F20" s="16"/>
      <c r="G20" s="16"/>
      <c r="H20" s="16" t="s">
        <v>371</v>
      </c>
      <c r="I20" s="16"/>
      <c r="J20" s="16"/>
      <c r="K20" s="15"/>
      <c r="L20" s="15"/>
      <c r="M20" s="15"/>
      <c r="N20" s="15"/>
      <c r="O20" s="15"/>
      <c r="P20" s="23">
        <v>-3987637980</v>
      </c>
      <c r="Q20" s="26"/>
      <c r="R20" s="16"/>
      <c r="S20" s="16" t="s">
        <v>372</v>
      </c>
      <c r="T20" s="16"/>
      <c r="U20" s="16"/>
      <c r="V20" s="16"/>
      <c r="W20" s="16"/>
      <c r="X20" s="16"/>
      <c r="Y20" s="15"/>
      <c r="Z20" s="23">
        <v>105348239</v>
      </c>
      <c r="AA20" s="36"/>
      <c r="AD20" s="2">
        <v>-3987637980</v>
      </c>
      <c r="AE20" s="2">
        <f>IF(COUNTIF(AE21:AE28,"-")=COUNTA(AE21:AE28),"-",SUM(AE21:AE28))</f>
        <v>105348239</v>
      </c>
    </row>
    <row r="21" spans="1:31" ht="14.65" customHeight="1" x14ac:dyDescent="0.15">
      <c r="A21" s="1" t="s">
        <v>346</v>
      </c>
      <c r="B21" s="1" t="s">
        <v>374</v>
      </c>
      <c r="D21" s="13"/>
      <c r="E21" s="16"/>
      <c r="F21" s="16"/>
      <c r="G21" s="16"/>
      <c r="H21" s="16" t="s">
        <v>63</v>
      </c>
      <c r="I21" s="16"/>
      <c r="J21" s="16"/>
      <c r="K21" s="15"/>
      <c r="L21" s="15"/>
      <c r="M21" s="15"/>
      <c r="N21" s="15"/>
      <c r="O21" s="15"/>
      <c r="P21" s="23">
        <v>2062774784</v>
      </c>
      <c r="Q21" s="26"/>
      <c r="R21" s="16"/>
      <c r="S21" s="16"/>
      <c r="T21" s="16" t="s">
        <v>375</v>
      </c>
      <c r="U21" s="16"/>
      <c r="V21" s="16"/>
      <c r="W21" s="16"/>
      <c r="X21" s="16"/>
      <c r="Y21" s="15"/>
      <c r="Z21" s="23" t="s">
        <v>264</v>
      </c>
      <c r="AA21" s="36"/>
      <c r="AD21" s="2">
        <v>2062774784</v>
      </c>
      <c r="AE21" s="2" t="s">
        <v>264</v>
      </c>
    </row>
    <row r="22" spans="1:31" ht="14.65" customHeight="1" x14ac:dyDescent="0.15">
      <c r="A22" s="1" t="s">
        <v>377</v>
      </c>
      <c r="B22" s="1" t="s">
        <v>379</v>
      </c>
      <c r="D22" s="13"/>
      <c r="E22" s="16"/>
      <c r="F22" s="16"/>
      <c r="G22" s="16"/>
      <c r="H22" s="16" t="s">
        <v>77</v>
      </c>
      <c r="I22" s="16"/>
      <c r="J22" s="16"/>
      <c r="K22" s="15"/>
      <c r="L22" s="15"/>
      <c r="M22" s="15"/>
      <c r="N22" s="15"/>
      <c r="O22" s="15"/>
      <c r="P22" s="23">
        <v>-950691204</v>
      </c>
      <c r="Q22" s="26"/>
      <c r="R22" s="16"/>
      <c r="S22" s="16"/>
      <c r="T22" s="16" t="s">
        <v>380</v>
      </c>
      <c r="U22" s="16"/>
      <c r="V22" s="16"/>
      <c r="W22" s="16"/>
      <c r="X22" s="16"/>
      <c r="Y22" s="15"/>
      <c r="Z22" s="23" t="s">
        <v>264</v>
      </c>
      <c r="AA22" s="36"/>
      <c r="AD22" s="2">
        <v>-950691204</v>
      </c>
      <c r="AE22" s="2" t="s">
        <v>264</v>
      </c>
    </row>
    <row r="23" spans="1:31" ht="14.65" customHeight="1" x14ac:dyDescent="0.15">
      <c r="A23" s="1" t="s">
        <v>382</v>
      </c>
      <c r="B23" s="1" t="s">
        <v>386</v>
      </c>
      <c r="D23" s="13"/>
      <c r="E23" s="16"/>
      <c r="F23" s="16"/>
      <c r="G23" s="16"/>
      <c r="H23" s="16" t="s">
        <v>117</v>
      </c>
      <c r="I23" s="18"/>
      <c r="J23" s="18"/>
      <c r="K23" s="20"/>
      <c r="L23" s="20"/>
      <c r="M23" s="20"/>
      <c r="N23" s="20"/>
      <c r="O23" s="20"/>
      <c r="P23" s="23" t="s">
        <v>264</v>
      </c>
      <c r="Q23" s="26"/>
      <c r="R23" s="16"/>
      <c r="S23" s="16"/>
      <c r="T23" s="16" t="s">
        <v>47</v>
      </c>
      <c r="U23" s="16"/>
      <c r="V23" s="16"/>
      <c r="W23" s="16"/>
      <c r="X23" s="16"/>
      <c r="Y23" s="15"/>
      <c r="Z23" s="23" t="s">
        <v>264</v>
      </c>
      <c r="AA23" s="36"/>
      <c r="AD23" s="2" t="s">
        <v>264</v>
      </c>
      <c r="AE23" s="2" t="s">
        <v>264</v>
      </c>
    </row>
    <row r="24" spans="1:31" ht="14.65" customHeight="1" x14ac:dyDescent="0.15">
      <c r="A24" s="1" t="s">
        <v>87</v>
      </c>
      <c r="B24" s="1" t="s">
        <v>387</v>
      </c>
      <c r="D24" s="13"/>
      <c r="E24" s="16"/>
      <c r="F24" s="16"/>
      <c r="G24" s="16"/>
      <c r="H24" s="16" t="s">
        <v>388</v>
      </c>
      <c r="I24" s="18"/>
      <c r="J24" s="18"/>
      <c r="K24" s="20"/>
      <c r="L24" s="20"/>
      <c r="M24" s="20"/>
      <c r="N24" s="20"/>
      <c r="O24" s="20"/>
      <c r="P24" s="23" t="s">
        <v>264</v>
      </c>
      <c r="Q24" s="26"/>
      <c r="R24" s="15"/>
      <c r="S24" s="16"/>
      <c r="T24" s="16" t="s">
        <v>389</v>
      </c>
      <c r="U24" s="16"/>
      <c r="V24" s="16"/>
      <c r="W24" s="16"/>
      <c r="X24" s="16"/>
      <c r="Y24" s="15"/>
      <c r="Z24" s="23" t="s">
        <v>264</v>
      </c>
      <c r="AA24" s="36"/>
      <c r="AD24" s="2" t="s">
        <v>264</v>
      </c>
      <c r="AE24" s="2" t="s">
        <v>264</v>
      </c>
    </row>
    <row r="25" spans="1:31" ht="14.65" customHeight="1" x14ac:dyDescent="0.15">
      <c r="A25" s="1" t="s">
        <v>284</v>
      </c>
      <c r="B25" s="1" t="s">
        <v>390</v>
      </c>
      <c r="D25" s="13"/>
      <c r="E25" s="16"/>
      <c r="F25" s="16"/>
      <c r="G25" s="16"/>
      <c r="H25" s="16" t="s">
        <v>305</v>
      </c>
      <c r="I25" s="18"/>
      <c r="J25" s="18"/>
      <c r="K25" s="20"/>
      <c r="L25" s="20"/>
      <c r="M25" s="20"/>
      <c r="N25" s="20"/>
      <c r="O25" s="20"/>
      <c r="P25" s="23" t="s">
        <v>264</v>
      </c>
      <c r="Q25" s="26"/>
      <c r="R25" s="15"/>
      <c r="S25" s="16"/>
      <c r="T25" s="16" t="s">
        <v>18</v>
      </c>
      <c r="U25" s="16"/>
      <c r="V25" s="16"/>
      <c r="W25" s="16"/>
      <c r="X25" s="16"/>
      <c r="Y25" s="15"/>
      <c r="Z25" s="23" t="s">
        <v>264</v>
      </c>
      <c r="AA25" s="36"/>
      <c r="AD25" s="2" t="s">
        <v>264</v>
      </c>
      <c r="AE25" s="2" t="s">
        <v>264</v>
      </c>
    </row>
    <row r="26" spans="1:31" ht="14.65" customHeight="1" x14ac:dyDescent="0.15">
      <c r="A26" s="1" t="s">
        <v>326</v>
      </c>
      <c r="B26" s="1" t="s">
        <v>103</v>
      </c>
      <c r="D26" s="13"/>
      <c r="E26" s="16"/>
      <c r="F26" s="16"/>
      <c r="G26" s="16"/>
      <c r="H26" s="16" t="s">
        <v>391</v>
      </c>
      <c r="I26" s="18"/>
      <c r="J26" s="18"/>
      <c r="K26" s="20"/>
      <c r="L26" s="20"/>
      <c r="M26" s="20"/>
      <c r="N26" s="20"/>
      <c r="O26" s="20"/>
      <c r="P26" s="23" t="s">
        <v>264</v>
      </c>
      <c r="Q26" s="26"/>
      <c r="R26" s="16"/>
      <c r="S26" s="16"/>
      <c r="T26" s="16" t="s">
        <v>255</v>
      </c>
      <c r="U26" s="16"/>
      <c r="V26" s="16"/>
      <c r="W26" s="16"/>
      <c r="X26" s="16"/>
      <c r="Y26" s="15"/>
      <c r="Z26" s="23">
        <v>94538159</v>
      </c>
      <c r="AA26" s="36"/>
      <c r="AD26" s="2" t="s">
        <v>264</v>
      </c>
      <c r="AE26" s="2">
        <v>94538159</v>
      </c>
    </row>
    <row r="27" spans="1:31" ht="14.65" customHeight="1" x14ac:dyDescent="0.15">
      <c r="A27" s="1" t="s">
        <v>29</v>
      </c>
      <c r="B27" s="1" t="s">
        <v>282</v>
      </c>
      <c r="D27" s="13"/>
      <c r="E27" s="16"/>
      <c r="F27" s="16"/>
      <c r="G27" s="16"/>
      <c r="H27" s="16" t="s">
        <v>393</v>
      </c>
      <c r="I27" s="18"/>
      <c r="J27" s="18"/>
      <c r="K27" s="20"/>
      <c r="L27" s="20"/>
      <c r="M27" s="20"/>
      <c r="N27" s="20"/>
      <c r="O27" s="20"/>
      <c r="P27" s="23" t="s">
        <v>264</v>
      </c>
      <c r="Q27" s="26"/>
      <c r="R27" s="16"/>
      <c r="S27" s="16"/>
      <c r="T27" s="16" t="s">
        <v>381</v>
      </c>
      <c r="U27" s="16"/>
      <c r="V27" s="16"/>
      <c r="W27" s="16"/>
      <c r="X27" s="16"/>
      <c r="Y27" s="15"/>
      <c r="Z27" s="23">
        <v>10810080</v>
      </c>
      <c r="AA27" s="36"/>
      <c r="AD27" s="2" t="s">
        <v>264</v>
      </c>
      <c r="AE27" s="2">
        <v>10810080</v>
      </c>
    </row>
    <row r="28" spans="1:31" ht="14.65" customHeight="1" x14ac:dyDescent="0.15">
      <c r="A28" s="1" t="s">
        <v>394</v>
      </c>
      <c r="B28" s="1" t="s">
        <v>60</v>
      </c>
      <c r="D28" s="13"/>
      <c r="E28" s="16"/>
      <c r="F28" s="16"/>
      <c r="G28" s="16"/>
      <c r="H28" s="16" t="s">
        <v>396</v>
      </c>
      <c r="I28" s="18"/>
      <c r="J28" s="18"/>
      <c r="K28" s="20"/>
      <c r="L28" s="20"/>
      <c r="M28" s="20"/>
      <c r="N28" s="20"/>
      <c r="O28" s="20"/>
      <c r="P28" s="23" t="s">
        <v>264</v>
      </c>
      <c r="Q28" s="26"/>
      <c r="R28" s="16"/>
      <c r="S28" s="16"/>
      <c r="T28" s="16" t="s">
        <v>368</v>
      </c>
      <c r="U28" s="16"/>
      <c r="V28" s="16"/>
      <c r="W28" s="16"/>
      <c r="X28" s="16"/>
      <c r="Y28" s="15"/>
      <c r="Z28" s="23" t="s">
        <v>264</v>
      </c>
      <c r="AA28" s="36"/>
      <c r="AD28" s="2" t="s">
        <v>264</v>
      </c>
      <c r="AE28" s="2" t="s">
        <v>264</v>
      </c>
    </row>
    <row r="29" spans="1:31" ht="14.65" customHeight="1" x14ac:dyDescent="0.15">
      <c r="A29" s="1" t="s">
        <v>309</v>
      </c>
      <c r="B29" s="1" t="s">
        <v>398</v>
      </c>
      <c r="D29" s="13"/>
      <c r="E29" s="16"/>
      <c r="F29" s="16"/>
      <c r="G29" s="16"/>
      <c r="H29" s="16" t="s">
        <v>368</v>
      </c>
      <c r="I29" s="16"/>
      <c r="J29" s="16"/>
      <c r="K29" s="15"/>
      <c r="L29" s="15"/>
      <c r="M29" s="15"/>
      <c r="N29" s="15"/>
      <c r="O29" s="15"/>
      <c r="P29" s="23" t="s">
        <v>264</v>
      </c>
      <c r="Q29" s="26"/>
      <c r="R29" s="353" t="s">
        <v>399</v>
      </c>
      <c r="S29" s="354"/>
      <c r="T29" s="354"/>
      <c r="U29" s="354"/>
      <c r="V29" s="354"/>
      <c r="W29" s="354"/>
      <c r="X29" s="354"/>
      <c r="Y29" s="354"/>
      <c r="Z29" s="31">
        <v>3017218403</v>
      </c>
      <c r="AA29" s="37"/>
      <c r="AD29" s="2" t="s">
        <v>264</v>
      </c>
      <c r="AE29" s="2">
        <f>IF(AND(AE14="-",AE20="-"),"-",SUM(AE14,AE20))</f>
        <v>3017218403</v>
      </c>
    </row>
    <row r="30" spans="1:31" ht="14.65" customHeight="1" x14ac:dyDescent="0.15">
      <c r="A30" s="1" t="s">
        <v>401</v>
      </c>
      <c r="D30" s="13"/>
      <c r="E30" s="16"/>
      <c r="F30" s="16"/>
      <c r="G30" s="16"/>
      <c r="H30" s="16" t="s">
        <v>403</v>
      </c>
      <c r="I30" s="16"/>
      <c r="J30" s="16"/>
      <c r="K30" s="15"/>
      <c r="L30" s="15"/>
      <c r="M30" s="15"/>
      <c r="N30" s="15"/>
      <c r="O30" s="15"/>
      <c r="P30" s="23" t="s">
        <v>264</v>
      </c>
      <c r="Q30" s="26"/>
      <c r="R30" s="16" t="s">
        <v>404</v>
      </c>
      <c r="S30" s="28"/>
      <c r="T30" s="28"/>
      <c r="U30" s="28"/>
      <c r="V30" s="28"/>
      <c r="W30" s="28"/>
      <c r="X30" s="28"/>
      <c r="Y30" s="28"/>
      <c r="Z30" s="32"/>
      <c r="AA30" s="38"/>
      <c r="AD30" s="2" t="s">
        <v>264</v>
      </c>
    </row>
    <row r="31" spans="1:31" ht="14.65" customHeight="1" x14ac:dyDescent="0.15">
      <c r="A31" s="1" t="s">
        <v>406</v>
      </c>
      <c r="B31" s="1" t="s">
        <v>409</v>
      </c>
      <c r="D31" s="13"/>
      <c r="E31" s="16"/>
      <c r="F31" s="16"/>
      <c r="G31" s="16"/>
      <c r="H31" s="16" t="s">
        <v>340</v>
      </c>
      <c r="I31" s="16"/>
      <c r="J31" s="16"/>
      <c r="K31" s="15"/>
      <c r="L31" s="15"/>
      <c r="M31" s="15"/>
      <c r="N31" s="15"/>
      <c r="O31" s="15"/>
      <c r="P31" s="23">
        <v>8200000</v>
      </c>
      <c r="Q31" s="26"/>
      <c r="R31" s="16"/>
      <c r="S31" s="16" t="s">
        <v>411</v>
      </c>
      <c r="T31" s="16"/>
      <c r="U31" s="16"/>
      <c r="V31" s="16"/>
      <c r="W31" s="16"/>
      <c r="X31" s="16"/>
      <c r="Y31" s="15"/>
      <c r="Z31" s="23">
        <v>29759552093</v>
      </c>
      <c r="AA31" s="36"/>
      <c r="AD31" s="2">
        <v>8200000</v>
      </c>
      <c r="AE31" s="2">
        <v>29759552093</v>
      </c>
    </row>
    <row r="32" spans="1:31" ht="14.65" customHeight="1" x14ac:dyDescent="0.15">
      <c r="A32" s="1" t="s">
        <v>402</v>
      </c>
      <c r="B32" s="1" t="s">
        <v>412</v>
      </c>
      <c r="D32" s="13"/>
      <c r="E32" s="16"/>
      <c r="F32" s="16"/>
      <c r="G32" s="16" t="s">
        <v>212</v>
      </c>
      <c r="H32" s="16"/>
      <c r="I32" s="16"/>
      <c r="J32" s="16"/>
      <c r="K32" s="15"/>
      <c r="L32" s="15"/>
      <c r="M32" s="15"/>
      <c r="N32" s="15"/>
      <c r="O32" s="15"/>
      <c r="P32" s="23">
        <v>15929338426</v>
      </c>
      <c r="Q32" s="26"/>
      <c r="R32" s="16"/>
      <c r="S32" s="15" t="s">
        <v>413</v>
      </c>
      <c r="T32" s="16"/>
      <c r="U32" s="16"/>
      <c r="V32" s="16"/>
      <c r="W32" s="16"/>
      <c r="X32" s="16"/>
      <c r="Y32" s="15"/>
      <c r="Z32" s="23">
        <v>-2402525671</v>
      </c>
      <c r="AA32" s="36"/>
      <c r="AD32" s="2">
        <f>IF(COUNTIF(AD33:AD40,"-")=COUNTA(AD33:AD40),"-",SUM(AD33:AD40))</f>
        <v>15929338426</v>
      </c>
      <c r="AE32" s="2">
        <v>-2402525671</v>
      </c>
    </row>
    <row r="33" spans="1:30" ht="14.65" customHeight="1" x14ac:dyDescent="0.15">
      <c r="A33" s="1" t="s">
        <v>414</v>
      </c>
      <c r="D33" s="13"/>
      <c r="E33" s="16"/>
      <c r="F33" s="16"/>
      <c r="G33" s="16"/>
      <c r="H33" s="16" t="s">
        <v>23</v>
      </c>
      <c r="I33" s="16"/>
      <c r="J33" s="16"/>
      <c r="K33" s="15"/>
      <c r="L33" s="15"/>
      <c r="M33" s="15"/>
      <c r="N33" s="15"/>
      <c r="O33" s="15"/>
      <c r="P33" s="23">
        <v>3106316</v>
      </c>
      <c r="Q33" s="26"/>
      <c r="R33" s="13"/>
      <c r="S33" s="16"/>
      <c r="T33" s="16"/>
      <c r="U33" s="16"/>
      <c r="V33" s="16"/>
      <c r="W33" s="16"/>
      <c r="X33" s="16"/>
      <c r="Y33" s="15"/>
      <c r="Z33" s="23"/>
      <c r="AA33" s="39"/>
      <c r="AD33" s="2">
        <v>3106316</v>
      </c>
    </row>
    <row r="34" spans="1:30" ht="14.65" customHeight="1" x14ac:dyDescent="0.15">
      <c r="A34" s="1" t="s">
        <v>356</v>
      </c>
      <c r="D34" s="13"/>
      <c r="E34" s="16"/>
      <c r="F34" s="16"/>
      <c r="G34" s="16"/>
      <c r="H34" s="16" t="s">
        <v>195</v>
      </c>
      <c r="I34" s="16"/>
      <c r="J34" s="16"/>
      <c r="K34" s="15"/>
      <c r="L34" s="15"/>
      <c r="M34" s="15"/>
      <c r="N34" s="15"/>
      <c r="O34" s="15"/>
      <c r="P34" s="23">
        <v>795000</v>
      </c>
      <c r="Q34" s="26"/>
      <c r="R34" s="355"/>
      <c r="S34" s="356"/>
      <c r="T34" s="356"/>
      <c r="U34" s="356"/>
      <c r="V34" s="356"/>
      <c r="W34" s="356"/>
      <c r="X34" s="356"/>
      <c r="Y34" s="356"/>
      <c r="Z34" s="23"/>
      <c r="AA34" s="36"/>
      <c r="AD34" s="2">
        <v>795000</v>
      </c>
    </row>
    <row r="35" spans="1:30" ht="14.65" customHeight="1" x14ac:dyDescent="0.15">
      <c r="A35" s="1" t="s">
        <v>415</v>
      </c>
      <c r="D35" s="13"/>
      <c r="E35" s="16"/>
      <c r="F35" s="16"/>
      <c r="G35" s="16"/>
      <c r="H35" s="16" t="s">
        <v>371</v>
      </c>
      <c r="I35" s="16"/>
      <c r="J35" s="16"/>
      <c r="K35" s="15"/>
      <c r="L35" s="15"/>
      <c r="M35" s="15"/>
      <c r="N35" s="15"/>
      <c r="O35" s="15"/>
      <c r="P35" s="23">
        <v>-405450</v>
      </c>
      <c r="Q35" s="26"/>
      <c r="R35" s="16"/>
      <c r="S35" s="28"/>
      <c r="T35" s="28"/>
      <c r="U35" s="28"/>
      <c r="V35" s="28"/>
      <c r="W35" s="28"/>
      <c r="X35" s="28"/>
      <c r="Y35" s="28"/>
      <c r="Z35" s="32"/>
      <c r="AA35" s="40"/>
      <c r="AD35" s="2">
        <v>-405450</v>
      </c>
    </row>
    <row r="36" spans="1:30" ht="14.65" customHeight="1" x14ac:dyDescent="0.15">
      <c r="A36" s="1" t="s">
        <v>418</v>
      </c>
      <c r="D36" s="13"/>
      <c r="E36" s="16"/>
      <c r="F36" s="16"/>
      <c r="G36" s="16"/>
      <c r="H36" s="16" t="s">
        <v>63</v>
      </c>
      <c r="I36" s="16"/>
      <c r="J36" s="16"/>
      <c r="K36" s="15"/>
      <c r="L36" s="15"/>
      <c r="M36" s="15"/>
      <c r="N36" s="15"/>
      <c r="O36" s="15"/>
      <c r="P36" s="23">
        <v>26805956482</v>
      </c>
      <c r="Q36" s="26"/>
      <c r="R36" s="16"/>
      <c r="S36" s="16"/>
      <c r="T36" s="16"/>
      <c r="U36" s="16"/>
      <c r="V36" s="16"/>
      <c r="W36" s="16"/>
      <c r="X36" s="16"/>
      <c r="Y36" s="15"/>
      <c r="Z36" s="23"/>
      <c r="AA36" s="39"/>
      <c r="AD36" s="2">
        <v>26805956482</v>
      </c>
    </row>
    <row r="37" spans="1:30" ht="14.65" customHeight="1" x14ac:dyDescent="0.15">
      <c r="A37" s="1" t="s">
        <v>51</v>
      </c>
      <c r="D37" s="13"/>
      <c r="E37" s="16"/>
      <c r="F37" s="16"/>
      <c r="G37" s="16"/>
      <c r="H37" s="16" t="s">
        <v>77</v>
      </c>
      <c r="I37" s="16"/>
      <c r="J37" s="16"/>
      <c r="K37" s="15"/>
      <c r="L37" s="15"/>
      <c r="M37" s="15"/>
      <c r="N37" s="15"/>
      <c r="O37" s="15"/>
      <c r="P37" s="23">
        <v>-10880556722</v>
      </c>
      <c r="Q37" s="26"/>
      <c r="R37" s="12"/>
      <c r="S37" s="15"/>
      <c r="T37" s="15"/>
      <c r="U37" s="15"/>
      <c r="V37" s="15"/>
      <c r="W37" s="15"/>
      <c r="X37" s="15"/>
      <c r="Y37" s="29"/>
      <c r="Z37" s="23"/>
      <c r="AA37" s="39"/>
      <c r="AD37" s="2">
        <v>-10880556722</v>
      </c>
    </row>
    <row r="38" spans="1:30" ht="14.65" customHeight="1" x14ac:dyDescent="0.15">
      <c r="A38" s="1" t="s">
        <v>362</v>
      </c>
      <c r="D38" s="13"/>
      <c r="E38" s="16"/>
      <c r="F38" s="16"/>
      <c r="G38" s="16"/>
      <c r="H38" s="16" t="s">
        <v>368</v>
      </c>
      <c r="I38" s="16"/>
      <c r="J38" s="16"/>
      <c r="K38" s="15"/>
      <c r="L38" s="15"/>
      <c r="M38" s="15"/>
      <c r="N38" s="15"/>
      <c r="O38" s="15"/>
      <c r="P38" s="23" t="s">
        <v>264</v>
      </c>
      <c r="Q38" s="26"/>
      <c r="R38" s="15"/>
      <c r="S38" s="15"/>
      <c r="T38" s="15"/>
      <c r="U38" s="15"/>
      <c r="V38" s="15"/>
      <c r="W38" s="15"/>
      <c r="X38" s="15"/>
      <c r="Y38" s="15"/>
      <c r="Z38" s="23"/>
      <c r="AA38" s="39"/>
      <c r="AD38" s="2" t="s">
        <v>264</v>
      </c>
    </row>
    <row r="39" spans="1:30" ht="14.65" customHeight="1" x14ac:dyDescent="0.15">
      <c r="A39" s="1" t="s">
        <v>420</v>
      </c>
      <c r="D39" s="13"/>
      <c r="E39" s="16"/>
      <c r="F39" s="16"/>
      <c r="G39" s="16"/>
      <c r="H39" s="16" t="s">
        <v>403</v>
      </c>
      <c r="I39" s="16"/>
      <c r="J39" s="16"/>
      <c r="K39" s="15"/>
      <c r="L39" s="15"/>
      <c r="M39" s="15"/>
      <c r="N39" s="15"/>
      <c r="O39" s="15"/>
      <c r="P39" s="23" t="s">
        <v>264</v>
      </c>
      <c r="Q39" s="26"/>
      <c r="R39" s="11"/>
      <c r="S39" s="11"/>
      <c r="T39" s="11"/>
      <c r="U39" s="11"/>
      <c r="V39" s="11"/>
      <c r="W39" s="11"/>
      <c r="X39" s="11"/>
      <c r="Y39" s="11"/>
      <c r="Z39" s="30"/>
      <c r="AA39" s="41"/>
      <c r="AD39" s="2" t="s">
        <v>264</v>
      </c>
    </row>
    <row r="40" spans="1:30" ht="14.65" customHeight="1" x14ac:dyDescent="0.15">
      <c r="A40" s="1" t="s">
        <v>410</v>
      </c>
      <c r="D40" s="13"/>
      <c r="E40" s="16"/>
      <c r="F40" s="16"/>
      <c r="G40" s="16"/>
      <c r="H40" s="16" t="s">
        <v>340</v>
      </c>
      <c r="I40" s="16"/>
      <c r="J40" s="16"/>
      <c r="K40" s="15"/>
      <c r="L40" s="15"/>
      <c r="M40" s="15"/>
      <c r="N40" s="15"/>
      <c r="O40" s="15"/>
      <c r="P40" s="23">
        <v>442800</v>
      </c>
      <c r="Q40" s="26"/>
      <c r="R40" s="11"/>
      <c r="S40" s="11"/>
      <c r="T40" s="11"/>
      <c r="U40" s="11"/>
      <c r="V40" s="11"/>
      <c r="W40" s="11"/>
      <c r="X40" s="11"/>
      <c r="Y40" s="11"/>
      <c r="Z40" s="30"/>
      <c r="AA40" s="41"/>
      <c r="AD40" s="2">
        <v>442800</v>
      </c>
    </row>
    <row r="41" spans="1:30" ht="14.65" customHeight="1" x14ac:dyDescent="0.15">
      <c r="A41" s="1" t="s">
        <v>323</v>
      </c>
      <c r="D41" s="13"/>
      <c r="E41" s="16"/>
      <c r="F41" s="16"/>
      <c r="G41" s="16" t="s">
        <v>21</v>
      </c>
      <c r="H41" s="18"/>
      <c r="I41" s="18"/>
      <c r="J41" s="18"/>
      <c r="K41" s="20"/>
      <c r="L41" s="20"/>
      <c r="M41" s="20"/>
      <c r="N41" s="20"/>
      <c r="O41" s="20"/>
      <c r="P41" s="23">
        <v>491394309</v>
      </c>
      <c r="Q41" s="26"/>
      <c r="R41" s="11"/>
      <c r="S41" s="11"/>
      <c r="T41" s="11"/>
      <c r="U41" s="11"/>
      <c r="V41" s="11"/>
      <c r="W41" s="11"/>
      <c r="X41" s="11"/>
      <c r="Y41" s="11"/>
      <c r="Z41" s="30"/>
      <c r="AA41" s="41"/>
      <c r="AD41" s="2">
        <v>491394309</v>
      </c>
    </row>
    <row r="42" spans="1:30" ht="14.65" customHeight="1" x14ac:dyDescent="0.15">
      <c r="A42" s="1" t="s">
        <v>198</v>
      </c>
      <c r="D42" s="13"/>
      <c r="E42" s="16"/>
      <c r="F42" s="16"/>
      <c r="G42" s="16" t="s">
        <v>124</v>
      </c>
      <c r="H42" s="18"/>
      <c r="I42" s="18"/>
      <c r="J42" s="18"/>
      <c r="K42" s="20"/>
      <c r="L42" s="20"/>
      <c r="M42" s="20"/>
      <c r="N42" s="20"/>
      <c r="O42" s="20"/>
      <c r="P42" s="23">
        <v>-346832451</v>
      </c>
      <c r="Q42" s="26"/>
      <c r="R42" s="11"/>
      <c r="S42" s="11"/>
      <c r="T42" s="11"/>
      <c r="U42" s="11"/>
      <c r="V42" s="11"/>
      <c r="W42" s="11"/>
      <c r="X42" s="11"/>
      <c r="Y42" s="11"/>
      <c r="Z42" s="30"/>
      <c r="AA42" s="41"/>
      <c r="AD42" s="2">
        <v>-346832451</v>
      </c>
    </row>
    <row r="43" spans="1:30" ht="14.65" customHeight="1" x14ac:dyDescent="0.15">
      <c r="A43" s="1" t="s">
        <v>421</v>
      </c>
      <c r="D43" s="13"/>
      <c r="E43" s="16"/>
      <c r="F43" s="16" t="s">
        <v>315</v>
      </c>
      <c r="G43" s="16"/>
      <c r="H43" s="18"/>
      <c r="I43" s="18"/>
      <c r="J43" s="18"/>
      <c r="K43" s="20"/>
      <c r="L43" s="20"/>
      <c r="M43" s="20"/>
      <c r="N43" s="20"/>
      <c r="O43" s="20"/>
      <c r="P43" s="23">
        <v>33265476</v>
      </c>
      <c r="Q43" s="26"/>
      <c r="R43" s="11"/>
      <c r="S43" s="11"/>
      <c r="T43" s="11"/>
      <c r="U43" s="11"/>
      <c r="V43" s="11"/>
      <c r="W43" s="11"/>
      <c r="X43" s="11"/>
      <c r="Y43" s="11"/>
      <c r="Z43" s="30"/>
      <c r="AA43" s="41"/>
      <c r="AD43" s="2">
        <f>IF(COUNTIF(AD44:AD45,"-")=COUNTA(AD44:AD45),"-",SUM(AD44:AD45))</f>
        <v>33265476</v>
      </c>
    </row>
    <row r="44" spans="1:30" ht="14.65" customHeight="1" x14ac:dyDescent="0.15">
      <c r="A44" s="1" t="s">
        <v>423</v>
      </c>
      <c r="D44" s="13"/>
      <c r="E44" s="16"/>
      <c r="F44" s="16"/>
      <c r="G44" s="16" t="s">
        <v>425</v>
      </c>
      <c r="H44" s="16"/>
      <c r="I44" s="16"/>
      <c r="J44" s="16"/>
      <c r="K44" s="15"/>
      <c r="L44" s="15"/>
      <c r="M44" s="15"/>
      <c r="N44" s="15"/>
      <c r="O44" s="15"/>
      <c r="P44" s="23">
        <v>33265476</v>
      </c>
      <c r="Q44" s="26"/>
      <c r="R44" s="11"/>
      <c r="S44" s="11"/>
      <c r="T44" s="11"/>
      <c r="U44" s="11"/>
      <c r="V44" s="11"/>
      <c r="W44" s="11"/>
      <c r="X44" s="11"/>
      <c r="Y44" s="11"/>
      <c r="Z44" s="30"/>
      <c r="AA44" s="41"/>
      <c r="AD44" s="2">
        <v>33265476</v>
      </c>
    </row>
    <row r="45" spans="1:30" ht="14.65" customHeight="1" x14ac:dyDescent="0.15">
      <c r="A45" s="1" t="s">
        <v>426</v>
      </c>
      <c r="D45" s="13"/>
      <c r="E45" s="16"/>
      <c r="F45" s="16"/>
      <c r="G45" s="16" t="s">
        <v>368</v>
      </c>
      <c r="H45" s="16"/>
      <c r="I45" s="16"/>
      <c r="J45" s="16"/>
      <c r="K45" s="15"/>
      <c r="L45" s="15"/>
      <c r="M45" s="15"/>
      <c r="N45" s="15"/>
      <c r="O45" s="15"/>
      <c r="P45" s="23" t="s">
        <v>264</v>
      </c>
      <c r="Q45" s="26"/>
      <c r="R45" s="11"/>
      <c r="S45" s="11"/>
      <c r="T45" s="11"/>
      <c r="U45" s="11"/>
      <c r="V45" s="11"/>
      <c r="W45" s="11"/>
      <c r="X45" s="11"/>
      <c r="Y45" s="11"/>
      <c r="Z45" s="30"/>
      <c r="AA45" s="41"/>
      <c r="AD45" s="2" t="s">
        <v>264</v>
      </c>
    </row>
    <row r="46" spans="1:30" ht="14.65" customHeight="1" x14ac:dyDescent="0.15">
      <c r="A46" s="1" t="s">
        <v>208</v>
      </c>
      <c r="D46" s="13"/>
      <c r="E46" s="16"/>
      <c r="F46" s="16" t="s">
        <v>7</v>
      </c>
      <c r="G46" s="16"/>
      <c r="H46" s="16"/>
      <c r="I46" s="16"/>
      <c r="J46" s="16"/>
      <c r="K46" s="16"/>
      <c r="L46" s="15"/>
      <c r="M46" s="15"/>
      <c r="N46" s="15"/>
      <c r="O46" s="15"/>
      <c r="P46" s="23">
        <v>3100376045</v>
      </c>
      <c r="Q46" s="26"/>
      <c r="R46" s="11"/>
      <c r="S46" s="11"/>
      <c r="T46" s="11"/>
      <c r="U46" s="11"/>
      <c r="V46" s="11"/>
      <c r="W46" s="11"/>
      <c r="X46" s="11"/>
      <c r="Y46" s="11"/>
      <c r="Z46" s="30"/>
      <c r="AA46" s="41"/>
      <c r="AD46" s="2">
        <f>IF(COUNTIF(AD47:AD58,"-")=COUNTA(AD47:AD58),"-",SUM(AD47,AD51:AD54,AD57:AD58))</f>
        <v>3100376045</v>
      </c>
    </row>
    <row r="47" spans="1:30" ht="14.65" customHeight="1" x14ac:dyDescent="0.15">
      <c r="A47" s="1" t="s">
        <v>428</v>
      </c>
      <c r="D47" s="13"/>
      <c r="E47" s="16"/>
      <c r="F47" s="16"/>
      <c r="G47" s="16" t="s">
        <v>429</v>
      </c>
      <c r="H47" s="16"/>
      <c r="I47" s="16"/>
      <c r="J47" s="16"/>
      <c r="K47" s="16"/>
      <c r="L47" s="15"/>
      <c r="M47" s="15"/>
      <c r="N47" s="15"/>
      <c r="O47" s="15"/>
      <c r="P47" s="23">
        <v>38882354</v>
      </c>
      <c r="Q47" s="26"/>
      <c r="R47" s="11"/>
      <c r="S47" s="11"/>
      <c r="T47" s="11"/>
      <c r="U47" s="11"/>
      <c r="V47" s="11"/>
      <c r="W47" s="11"/>
      <c r="X47" s="11"/>
      <c r="Y47" s="11"/>
      <c r="Z47" s="30"/>
      <c r="AA47" s="41"/>
      <c r="AD47" s="2">
        <f>IF(COUNTIF(AD48:AD50,"-")=COUNTA(AD48:AD50),"-",SUM(AD48:AD50))</f>
        <v>38882354</v>
      </c>
    </row>
    <row r="48" spans="1:30" ht="14.65" customHeight="1" x14ac:dyDescent="0.15">
      <c r="A48" s="1" t="s">
        <v>141</v>
      </c>
      <c r="D48" s="13"/>
      <c r="E48" s="16"/>
      <c r="F48" s="16"/>
      <c r="G48" s="16"/>
      <c r="H48" s="16" t="s">
        <v>270</v>
      </c>
      <c r="I48" s="16"/>
      <c r="J48" s="16"/>
      <c r="K48" s="16"/>
      <c r="L48" s="15"/>
      <c r="M48" s="15"/>
      <c r="N48" s="15"/>
      <c r="O48" s="15"/>
      <c r="P48" s="23" t="s">
        <v>264</v>
      </c>
      <c r="Q48" s="26"/>
      <c r="R48" s="11"/>
      <c r="S48" s="11"/>
      <c r="T48" s="11"/>
      <c r="U48" s="11"/>
      <c r="V48" s="11"/>
      <c r="W48" s="11"/>
      <c r="X48" s="11"/>
      <c r="Y48" s="11"/>
      <c r="Z48" s="30"/>
      <c r="AA48" s="41"/>
      <c r="AD48" s="2" t="s">
        <v>264</v>
      </c>
    </row>
    <row r="49" spans="1:30" ht="14.65" customHeight="1" x14ac:dyDescent="0.15">
      <c r="A49" s="1" t="s">
        <v>430</v>
      </c>
      <c r="D49" s="13"/>
      <c r="E49" s="16"/>
      <c r="F49" s="16"/>
      <c r="G49" s="16"/>
      <c r="H49" s="16" t="s">
        <v>365</v>
      </c>
      <c r="I49" s="16"/>
      <c r="J49" s="16"/>
      <c r="K49" s="16"/>
      <c r="L49" s="15"/>
      <c r="M49" s="15"/>
      <c r="N49" s="15"/>
      <c r="O49" s="15"/>
      <c r="P49" s="23">
        <v>38882354</v>
      </c>
      <c r="Q49" s="26"/>
      <c r="R49" s="11"/>
      <c r="S49" s="11"/>
      <c r="T49" s="11"/>
      <c r="U49" s="11"/>
      <c r="V49" s="11"/>
      <c r="W49" s="11"/>
      <c r="X49" s="11"/>
      <c r="Y49" s="11"/>
      <c r="Z49" s="30"/>
      <c r="AA49" s="41"/>
      <c r="AD49" s="2">
        <v>38882354</v>
      </c>
    </row>
    <row r="50" spans="1:30" ht="14.65" customHeight="1" x14ac:dyDescent="0.15">
      <c r="A50" s="1" t="s">
        <v>431</v>
      </c>
      <c r="D50" s="13"/>
      <c r="E50" s="16"/>
      <c r="F50" s="16"/>
      <c r="G50" s="16"/>
      <c r="H50" s="16" t="s">
        <v>368</v>
      </c>
      <c r="I50" s="16"/>
      <c r="J50" s="16"/>
      <c r="K50" s="16"/>
      <c r="L50" s="15"/>
      <c r="M50" s="15"/>
      <c r="N50" s="15"/>
      <c r="O50" s="15"/>
      <c r="P50" s="23" t="s">
        <v>264</v>
      </c>
      <c r="Q50" s="26"/>
      <c r="R50" s="11"/>
      <c r="S50" s="11"/>
      <c r="T50" s="11"/>
      <c r="U50" s="11"/>
      <c r="V50" s="11"/>
      <c r="W50" s="11"/>
      <c r="X50" s="11"/>
      <c r="Y50" s="11"/>
      <c r="Z50" s="30"/>
      <c r="AA50" s="41"/>
      <c r="AD50" s="2" t="s">
        <v>264</v>
      </c>
    </row>
    <row r="51" spans="1:30" ht="14.65" customHeight="1" x14ac:dyDescent="0.15">
      <c r="A51" s="1" t="s">
        <v>433</v>
      </c>
      <c r="D51" s="13"/>
      <c r="E51" s="16"/>
      <c r="F51" s="16"/>
      <c r="G51" s="16" t="s">
        <v>435</v>
      </c>
      <c r="H51" s="16"/>
      <c r="I51" s="16"/>
      <c r="J51" s="16"/>
      <c r="K51" s="16"/>
      <c r="L51" s="15"/>
      <c r="M51" s="15"/>
      <c r="N51" s="15"/>
      <c r="O51" s="15"/>
      <c r="P51" s="23" t="s">
        <v>264</v>
      </c>
      <c r="Q51" s="26"/>
      <c r="R51" s="11"/>
      <c r="S51" s="11"/>
      <c r="T51" s="11"/>
      <c r="U51" s="11"/>
      <c r="V51" s="11"/>
      <c r="W51" s="11"/>
      <c r="X51" s="11"/>
      <c r="Y51" s="11"/>
      <c r="Z51" s="30"/>
      <c r="AA51" s="41"/>
      <c r="AD51" s="2" t="s">
        <v>264</v>
      </c>
    </row>
    <row r="52" spans="1:30" ht="14.65" customHeight="1" x14ac:dyDescent="0.15">
      <c r="A52" s="1" t="s">
        <v>72</v>
      </c>
      <c r="D52" s="13"/>
      <c r="E52" s="16"/>
      <c r="F52" s="16"/>
      <c r="G52" s="16" t="s">
        <v>8</v>
      </c>
      <c r="H52" s="16"/>
      <c r="I52" s="16"/>
      <c r="J52" s="16"/>
      <c r="K52" s="15"/>
      <c r="L52" s="15"/>
      <c r="M52" s="15"/>
      <c r="N52" s="15"/>
      <c r="O52" s="15"/>
      <c r="P52" s="23">
        <v>79739391</v>
      </c>
      <c r="Q52" s="26"/>
      <c r="R52" s="11"/>
      <c r="S52" s="11"/>
      <c r="T52" s="11"/>
      <c r="U52" s="11"/>
      <c r="V52" s="11"/>
      <c r="W52" s="11"/>
      <c r="X52" s="11"/>
      <c r="Y52" s="11"/>
      <c r="Z52" s="30"/>
      <c r="AA52" s="41"/>
      <c r="AD52" s="2">
        <v>79739391</v>
      </c>
    </row>
    <row r="53" spans="1:30" ht="14.65" customHeight="1" x14ac:dyDescent="0.15">
      <c r="A53" s="1" t="s">
        <v>343</v>
      </c>
      <c r="D53" s="13"/>
      <c r="E53" s="16"/>
      <c r="F53" s="16"/>
      <c r="G53" s="16" t="s">
        <v>436</v>
      </c>
      <c r="H53" s="16"/>
      <c r="I53" s="16"/>
      <c r="J53" s="16"/>
      <c r="K53" s="15"/>
      <c r="L53" s="15"/>
      <c r="M53" s="15"/>
      <c r="N53" s="15"/>
      <c r="O53" s="15"/>
      <c r="P53" s="23" t="s">
        <v>264</v>
      </c>
      <c r="Q53" s="26"/>
      <c r="R53" s="11"/>
      <c r="S53" s="11"/>
      <c r="T53" s="11"/>
      <c r="U53" s="11"/>
      <c r="V53" s="11"/>
      <c r="W53" s="11"/>
      <c r="X53" s="11"/>
      <c r="Y53" s="11"/>
      <c r="Z53" s="30"/>
      <c r="AA53" s="41"/>
      <c r="AD53" s="2" t="s">
        <v>264</v>
      </c>
    </row>
    <row r="54" spans="1:30" ht="14.65" customHeight="1" x14ac:dyDescent="0.15">
      <c r="A54" s="1" t="s">
        <v>437</v>
      </c>
      <c r="D54" s="13"/>
      <c r="E54" s="16"/>
      <c r="F54" s="16"/>
      <c r="G54" s="16" t="s">
        <v>438</v>
      </c>
      <c r="H54" s="16"/>
      <c r="I54" s="16"/>
      <c r="J54" s="16"/>
      <c r="K54" s="15"/>
      <c r="L54" s="15"/>
      <c r="M54" s="15"/>
      <c r="N54" s="15"/>
      <c r="O54" s="15"/>
      <c r="P54" s="23">
        <v>2981754300</v>
      </c>
      <c r="Q54" s="26"/>
      <c r="R54" s="11"/>
      <c r="S54" s="11"/>
      <c r="T54" s="11"/>
      <c r="U54" s="11"/>
      <c r="V54" s="11"/>
      <c r="W54" s="11"/>
      <c r="X54" s="11"/>
      <c r="Y54" s="11"/>
      <c r="Z54" s="30"/>
      <c r="AA54" s="41"/>
      <c r="AD54" s="2">
        <f>IF(COUNTIF(AD55:AD56,"-")=COUNTA(AD55:AD56),"-",SUM(AD55:AD56))</f>
        <v>2981754300</v>
      </c>
    </row>
    <row r="55" spans="1:30" ht="14.65" customHeight="1" x14ac:dyDescent="0.15">
      <c r="A55" s="1" t="s">
        <v>34</v>
      </c>
      <c r="D55" s="13"/>
      <c r="E55" s="16"/>
      <c r="F55" s="16"/>
      <c r="G55" s="16"/>
      <c r="H55" s="16" t="s">
        <v>267</v>
      </c>
      <c r="I55" s="16"/>
      <c r="J55" s="16"/>
      <c r="K55" s="15"/>
      <c r="L55" s="15"/>
      <c r="M55" s="15"/>
      <c r="N55" s="15"/>
      <c r="O55" s="15"/>
      <c r="P55" s="23">
        <v>1435262023</v>
      </c>
      <c r="Q55" s="26"/>
      <c r="R55" s="11"/>
      <c r="S55" s="11"/>
      <c r="T55" s="11"/>
      <c r="U55" s="11"/>
      <c r="V55" s="11"/>
      <c r="W55" s="11"/>
      <c r="X55" s="11"/>
      <c r="Y55" s="11"/>
      <c r="Z55" s="30"/>
      <c r="AA55" s="41"/>
      <c r="AD55" s="2">
        <v>1435262023</v>
      </c>
    </row>
    <row r="56" spans="1:30" ht="14.65" customHeight="1" x14ac:dyDescent="0.15">
      <c r="A56" s="1" t="s">
        <v>337</v>
      </c>
      <c r="D56" s="13"/>
      <c r="E56" s="15"/>
      <c r="F56" s="16"/>
      <c r="G56" s="16"/>
      <c r="H56" s="16" t="s">
        <v>368</v>
      </c>
      <c r="I56" s="16"/>
      <c r="J56" s="16"/>
      <c r="K56" s="15"/>
      <c r="L56" s="15"/>
      <c r="M56" s="15"/>
      <c r="N56" s="15"/>
      <c r="O56" s="15"/>
      <c r="P56" s="23">
        <v>1546492277</v>
      </c>
      <c r="Q56" s="26"/>
      <c r="R56" s="11"/>
      <c r="S56" s="11"/>
      <c r="T56" s="11"/>
      <c r="U56" s="11"/>
      <c r="V56" s="11"/>
      <c r="W56" s="11"/>
      <c r="X56" s="11"/>
      <c r="Y56" s="11"/>
      <c r="Z56" s="30"/>
      <c r="AA56" s="41"/>
      <c r="AD56" s="2">
        <v>1546492277</v>
      </c>
    </row>
    <row r="57" spans="1:30" ht="14.65" customHeight="1" x14ac:dyDescent="0.15">
      <c r="A57" s="1" t="s">
        <v>229</v>
      </c>
      <c r="D57" s="13"/>
      <c r="E57" s="15"/>
      <c r="F57" s="16"/>
      <c r="G57" s="16" t="s">
        <v>368</v>
      </c>
      <c r="H57" s="16"/>
      <c r="I57" s="16"/>
      <c r="J57" s="16"/>
      <c r="K57" s="15"/>
      <c r="L57" s="15"/>
      <c r="M57" s="15"/>
      <c r="N57" s="15"/>
      <c r="O57" s="15"/>
      <c r="P57" s="23" t="s">
        <v>264</v>
      </c>
      <c r="Q57" s="26"/>
      <c r="R57" s="11"/>
      <c r="S57" s="11"/>
      <c r="T57" s="11"/>
      <c r="U57" s="11"/>
      <c r="V57" s="11"/>
      <c r="W57" s="11"/>
      <c r="X57" s="11"/>
      <c r="Y57" s="11"/>
      <c r="Z57" s="30"/>
      <c r="AA57" s="41"/>
      <c r="AD57" s="2" t="s">
        <v>264</v>
      </c>
    </row>
    <row r="58" spans="1:30" ht="14.65" customHeight="1" x14ac:dyDescent="0.15">
      <c r="A58" s="1" t="s">
        <v>440</v>
      </c>
      <c r="D58" s="13"/>
      <c r="E58" s="15"/>
      <c r="F58" s="16"/>
      <c r="G58" s="16" t="s">
        <v>441</v>
      </c>
      <c r="H58" s="16"/>
      <c r="I58" s="16"/>
      <c r="J58" s="16"/>
      <c r="K58" s="15"/>
      <c r="L58" s="15"/>
      <c r="M58" s="15"/>
      <c r="N58" s="15"/>
      <c r="O58" s="15"/>
      <c r="P58" s="23" t="s">
        <v>264</v>
      </c>
      <c r="Q58" s="26"/>
      <c r="R58" s="11"/>
      <c r="S58" s="11"/>
      <c r="T58" s="11"/>
      <c r="U58" s="11"/>
      <c r="V58" s="11"/>
      <c r="W58" s="11"/>
      <c r="X58" s="11"/>
      <c r="Y58" s="11"/>
      <c r="Z58" s="30"/>
      <c r="AA58" s="41"/>
      <c r="AD58" s="2" t="s">
        <v>264</v>
      </c>
    </row>
    <row r="59" spans="1:30" ht="14.65" customHeight="1" x14ac:dyDescent="0.15">
      <c r="A59" s="1" t="s">
        <v>442</v>
      </c>
      <c r="D59" s="13"/>
      <c r="E59" s="15" t="s">
        <v>445</v>
      </c>
      <c r="F59" s="16"/>
      <c r="G59" s="15"/>
      <c r="H59" s="15"/>
      <c r="I59" s="15"/>
      <c r="J59" s="15"/>
      <c r="K59" s="15"/>
      <c r="L59" s="15"/>
      <c r="M59" s="15"/>
      <c r="N59" s="15"/>
      <c r="O59" s="15"/>
      <c r="P59" s="23">
        <v>2870311584</v>
      </c>
      <c r="Q59" s="26"/>
      <c r="R59" s="11"/>
      <c r="S59" s="11"/>
      <c r="T59" s="11"/>
      <c r="U59" s="11"/>
      <c r="V59" s="11"/>
      <c r="W59" s="11"/>
      <c r="X59" s="11"/>
      <c r="Y59" s="11"/>
      <c r="Z59" s="30"/>
      <c r="AA59" s="41"/>
      <c r="AD59" s="2">
        <f>IF(COUNTIF(AD60:AD68,"-")=COUNTA(AD60:AD68),"-",SUM(AD60:AD63,AD66:AD68))</f>
        <v>2870311584</v>
      </c>
    </row>
    <row r="60" spans="1:30" ht="14.65" customHeight="1" x14ac:dyDescent="0.15">
      <c r="A60" s="1" t="s">
        <v>132</v>
      </c>
      <c r="D60" s="13"/>
      <c r="E60" s="15"/>
      <c r="F60" s="16" t="s">
        <v>446</v>
      </c>
      <c r="G60" s="15"/>
      <c r="H60" s="15"/>
      <c r="I60" s="15"/>
      <c r="J60" s="15"/>
      <c r="K60" s="15"/>
      <c r="L60" s="15"/>
      <c r="M60" s="15"/>
      <c r="N60" s="15"/>
      <c r="O60" s="15"/>
      <c r="P60" s="23">
        <v>613802251</v>
      </c>
      <c r="Q60" s="26"/>
      <c r="R60" s="11"/>
      <c r="S60" s="11"/>
      <c r="T60" s="11"/>
      <c r="U60" s="11"/>
      <c r="V60" s="11"/>
      <c r="W60" s="11"/>
      <c r="X60" s="11"/>
      <c r="Y60" s="11"/>
      <c r="Z60" s="30"/>
      <c r="AA60" s="41"/>
      <c r="AD60" s="2">
        <v>613802251</v>
      </c>
    </row>
    <row r="61" spans="1:30" ht="14.65" customHeight="1" x14ac:dyDescent="0.15">
      <c r="A61" s="1" t="s">
        <v>447</v>
      </c>
      <c r="D61" s="13"/>
      <c r="E61" s="15"/>
      <c r="F61" s="16" t="s">
        <v>448</v>
      </c>
      <c r="G61" s="16"/>
      <c r="H61" s="18"/>
      <c r="I61" s="16"/>
      <c r="J61" s="16"/>
      <c r="K61" s="15"/>
      <c r="L61" s="15"/>
      <c r="M61" s="15"/>
      <c r="N61" s="15"/>
      <c r="O61" s="15"/>
      <c r="P61" s="23">
        <v>984307</v>
      </c>
      <c r="Q61" s="26"/>
      <c r="R61" s="11"/>
      <c r="S61" s="11"/>
      <c r="T61" s="11"/>
      <c r="U61" s="11"/>
      <c r="V61" s="11"/>
      <c r="W61" s="11"/>
      <c r="X61" s="11"/>
      <c r="Y61" s="11"/>
      <c r="Z61" s="30"/>
      <c r="AA61" s="41"/>
      <c r="AD61" s="2">
        <v>984307</v>
      </c>
    </row>
    <row r="62" spans="1:30" ht="14.65" customHeight="1" x14ac:dyDescent="0.15">
      <c r="A62" s="1">
        <v>1500000</v>
      </c>
      <c r="D62" s="13"/>
      <c r="E62" s="15"/>
      <c r="F62" s="16" t="s">
        <v>450</v>
      </c>
      <c r="G62" s="16"/>
      <c r="H62" s="16"/>
      <c r="I62" s="16"/>
      <c r="J62" s="16"/>
      <c r="K62" s="15"/>
      <c r="L62" s="15"/>
      <c r="M62" s="15"/>
      <c r="N62" s="15"/>
      <c r="O62" s="15"/>
      <c r="P62" s="23" t="s">
        <v>264</v>
      </c>
      <c r="Q62" s="26"/>
      <c r="R62" s="11"/>
      <c r="S62" s="11"/>
      <c r="T62" s="11"/>
      <c r="U62" s="11"/>
      <c r="V62" s="11"/>
      <c r="W62" s="11"/>
      <c r="X62" s="11"/>
      <c r="Y62" s="11"/>
      <c r="Z62" s="30"/>
      <c r="AA62" s="41"/>
      <c r="AD62" s="2" t="s">
        <v>264</v>
      </c>
    </row>
    <row r="63" spans="1:30" ht="14.65" customHeight="1" x14ac:dyDescent="0.15">
      <c r="A63" s="1" t="s">
        <v>451</v>
      </c>
      <c r="D63" s="13"/>
      <c r="E63" s="16"/>
      <c r="F63" s="16" t="s">
        <v>438</v>
      </c>
      <c r="G63" s="16"/>
      <c r="H63" s="18"/>
      <c r="I63" s="16"/>
      <c r="J63" s="16"/>
      <c r="K63" s="15"/>
      <c r="L63" s="15"/>
      <c r="M63" s="15"/>
      <c r="N63" s="15"/>
      <c r="O63" s="15"/>
      <c r="P63" s="23">
        <v>2255618852</v>
      </c>
      <c r="Q63" s="26"/>
      <c r="R63" s="11"/>
      <c r="S63" s="11"/>
      <c r="T63" s="11"/>
      <c r="U63" s="11"/>
      <c r="V63" s="11"/>
      <c r="W63" s="11"/>
      <c r="X63" s="11"/>
      <c r="Y63" s="11"/>
      <c r="Z63" s="30"/>
      <c r="AA63" s="41"/>
      <c r="AD63" s="2">
        <f>IF(COUNTIF(AD64:AD65,"-")=COUNTA(AD64:AD65),"-",SUM(AD64:AD65))</f>
        <v>2255618852</v>
      </c>
    </row>
    <row r="64" spans="1:30" ht="14.65" customHeight="1" x14ac:dyDescent="0.15">
      <c r="A64" s="1" t="s">
        <v>453</v>
      </c>
      <c r="D64" s="13"/>
      <c r="E64" s="16"/>
      <c r="F64" s="16"/>
      <c r="G64" s="16" t="s">
        <v>454</v>
      </c>
      <c r="H64" s="16"/>
      <c r="I64" s="16"/>
      <c r="J64" s="16"/>
      <c r="K64" s="15"/>
      <c r="L64" s="15"/>
      <c r="M64" s="15"/>
      <c r="N64" s="15"/>
      <c r="O64" s="15"/>
      <c r="P64" s="23">
        <v>2255618852</v>
      </c>
      <c r="Q64" s="26"/>
      <c r="R64" s="11"/>
      <c r="S64" s="11"/>
      <c r="T64" s="11"/>
      <c r="U64" s="11"/>
      <c r="V64" s="11"/>
      <c r="W64" s="11"/>
      <c r="X64" s="11"/>
      <c r="Y64" s="11"/>
      <c r="Z64" s="30"/>
      <c r="AA64" s="41"/>
      <c r="AD64" s="2">
        <v>2255618852</v>
      </c>
    </row>
    <row r="65" spans="1:31" ht="14.65" customHeight="1" x14ac:dyDescent="0.15">
      <c r="A65" s="1" t="s">
        <v>373</v>
      </c>
      <c r="D65" s="13"/>
      <c r="E65" s="16"/>
      <c r="F65" s="16"/>
      <c r="G65" s="16" t="s">
        <v>267</v>
      </c>
      <c r="H65" s="16"/>
      <c r="I65" s="16"/>
      <c r="J65" s="16"/>
      <c r="K65" s="15"/>
      <c r="L65" s="15"/>
      <c r="M65" s="15"/>
      <c r="N65" s="15"/>
      <c r="O65" s="15"/>
      <c r="P65" s="23" t="s">
        <v>264</v>
      </c>
      <c r="Q65" s="26"/>
      <c r="R65" s="11"/>
      <c r="S65" s="11"/>
      <c r="T65" s="11"/>
      <c r="U65" s="11"/>
      <c r="V65" s="11"/>
      <c r="W65" s="11"/>
      <c r="X65" s="11"/>
      <c r="Y65" s="11"/>
      <c r="Z65" s="30"/>
      <c r="AA65" s="41"/>
      <c r="AD65" s="2" t="s">
        <v>264</v>
      </c>
    </row>
    <row r="66" spans="1:31" ht="14.65" customHeight="1" x14ac:dyDescent="0.15">
      <c r="A66" s="1" t="s">
        <v>30</v>
      </c>
      <c r="D66" s="13"/>
      <c r="E66" s="16"/>
      <c r="F66" s="16" t="s">
        <v>145</v>
      </c>
      <c r="G66" s="16"/>
      <c r="H66" s="16"/>
      <c r="I66" s="16"/>
      <c r="J66" s="16"/>
      <c r="K66" s="15"/>
      <c r="L66" s="15"/>
      <c r="M66" s="15"/>
      <c r="N66" s="15"/>
      <c r="O66" s="15"/>
      <c r="P66" s="23" t="s">
        <v>264</v>
      </c>
      <c r="Q66" s="26"/>
      <c r="R66" s="11"/>
      <c r="S66" s="11"/>
      <c r="T66" s="11"/>
      <c r="U66" s="11"/>
      <c r="V66" s="11"/>
      <c r="W66" s="11"/>
      <c r="X66" s="11"/>
      <c r="Y66" s="11"/>
      <c r="Z66" s="30"/>
      <c r="AA66" s="41"/>
      <c r="AD66" s="2" t="s">
        <v>264</v>
      </c>
    </row>
    <row r="67" spans="1:31" ht="14.65" customHeight="1" x14ac:dyDescent="0.15">
      <c r="A67" s="1" t="s">
        <v>455</v>
      </c>
      <c r="D67" s="13"/>
      <c r="E67" s="16"/>
      <c r="F67" s="16" t="s">
        <v>368</v>
      </c>
      <c r="G67" s="16"/>
      <c r="H67" s="18"/>
      <c r="I67" s="16"/>
      <c r="J67" s="16"/>
      <c r="K67" s="15"/>
      <c r="L67" s="15"/>
      <c r="M67" s="15"/>
      <c r="N67" s="15"/>
      <c r="O67" s="15"/>
      <c r="P67" s="23" t="s">
        <v>264</v>
      </c>
      <c r="Q67" s="26"/>
      <c r="R67" s="11"/>
      <c r="S67" s="11"/>
      <c r="T67" s="11"/>
      <c r="U67" s="11"/>
      <c r="V67" s="11"/>
      <c r="W67" s="11"/>
      <c r="X67" s="11"/>
      <c r="Y67" s="11"/>
      <c r="Z67" s="30"/>
      <c r="AA67" s="41"/>
      <c r="AD67" s="2" t="s">
        <v>264</v>
      </c>
    </row>
    <row r="68" spans="1:31" ht="14.65" customHeight="1" x14ac:dyDescent="0.15">
      <c r="A68" s="1" t="s">
        <v>160</v>
      </c>
      <c r="B68" s="1" t="s">
        <v>457</v>
      </c>
      <c r="D68" s="13"/>
      <c r="E68" s="16"/>
      <c r="F68" s="11" t="s">
        <v>441</v>
      </c>
      <c r="G68" s="16"/>
      <c r="H68" s="16"/>
      <c r="I68" s="16"/>
      <c r="J68" s="16"/>
      <c r="K68" s="15"/>
      <c r="L68" s="15"/>
      <c r="M68" s="15"/>
      <c r="N68" s="15"/>
      <c r="O68" s="15"/>
      <c r="P68" s="23">
        <v>-93826</v>
      </c>
      <c r="Q68" s="26"/>
      <c r="R68" s="357" t="s">
        <v>432</v>
      </c>
      <c r="S68" s="358"/>
      <c r="T68" s="358"/>
      <c r="U68" s="358"/>
      <c r="V68" s="358"/>
      <c r="W68" s="358"/>
      <c r="X68" s="358"/>
      <c r="Y68" s="359"/>
      <c r="Z68" s="33">
        <v>27357026422</v>
      </c>
      <c r="AA68" s="42"/>
      <c r="AD68" s="2">
        <v>-93826</v>
      </c>
      <c r="AE68" s="2" t="e">
        <f>IF(AND(AE31="-",AE32="-",#REF!="-"),"-",SUM(AE31,AE32,#REF!))</f>
        <v>#REF!</v>
      </c>
    </row>
    <row r="69" spans="1:31" ht="14.65" customHeight="1" x14ac:dyDescent="0.15">
      <c r="A69" s="1" t="s">
        <v>458</v>
      </c>
      <c r="B69" s="1" t="s">
        <v>459</v>
      </c>
      <c r="D69" s="360" t="s">
        <v>460</v>
      </c>
      <c r="E69" s="361"/>
      <c r="F69" s="361"/>
      <c r="G69" s="361"/>
      <c r="H69" s="361"/>
      <c r="I69" s="361"/>
      <c r="J69" s="361"/>
      <c r="K69" s="361"/>
      <c r="L69" s="361"/>
      <c r="M69" s="361"/>
      <c r="N69" s="361"/>
      <c r="O69" s="362"/>
      <c r="P69" s="24">
        <v>30374244825</v>
      </c>
      <c r="Q69" s="27"/>
      <c r="R69" s="348" t="s">
        <v>461</v>
      </c>
      <c r="S69" s="349"/>
      <c r="T69" s="349"/>
      <c r="U69" s="349"/>
      <c r="V69" s="349"/>
      <c r="W69" s="349"/>
      <c r="X69" s="349"/>
      <c r="Y69" s="363"/>
      <c r="Z69" s="24">
        <v>30374244825</v>
      </c>
      <c r="AA69" s="43"/>
      <c r="AD69" s="2" t="e">
        <f>IF(AND(AD14="-",AD59="-",#REF!="-"),"-",SUM(AD14,AD59,#REF!))</f>
        <v>#REF!</v>
      </c>
      <c r="AE69" s="2" t="e">
        <f>IF(AND(AE29="-",AE68="-"),"-",SUM(AE29,AE68))</f>
        <v>#REF!</v>
      </c>
    </row>
    <row r="70" spans="1:31" ht="14.65" customHeight="1" x14ac:dyDescent="0.15"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Z70" s="15"/>
      <c r="AA70" s="15"/>
    </row>
    <row r="71" spans="1:31" ht="14.65" customHeight="1" x14ac:dyDescent="0.15">
      <c r="D71" s="5"/>
      <c r="E71" s="17" t="s">
        <v>119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Z71" s="14"/>
      <c r="AA71" s="14"/>
    </row>
    <row r="72" spans="1:31" ht="14.65" customHeight="1" x14ac:dyDescent="0.15"/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sheetProtection sheet="1" objects="1" scenarios="1"/>
  <mergeCells count="11">
    <mergeCell ref="R29:Y29"/>
    <mergeCell ref="R34:Y34"/>
    <mergeCell ref="R68:Y68"/>
    <mergeCell ref="D69:O69"/>
    <mergeCell ref="R69:Y69"/>
    <mergeCell ref="D9:AA9"/>
    <mergeCell ref="D10:AA10"/>
    <mergeCell ref="D12:O12"/>
    <mergeCell ref="P12:Q12"/>
    <mergeCell ref="R12:Y12"/>
    <mergeCell ref="Z12:AA12"/>
  </mergeCells>
  <phoneticPr fontId="5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L24"/>
  <sheetViews>
    <sheetView showGridLines="0" view="pageBreakPreview" zoomScaleSheetLayoutView="100" workbookViewId="0">
      <selection activeCell="G5" sqref="G5"/>
    </sheetView>
  </sheetViews>
  <sheetFormatPr defaultRowHeight="13.5" x14ac:dyDescent="0.15"/>
  <cols>
    <col min="1" max="1" width="4.375" style="178" customWidth="1"/>
    <col min="2" max="2" width="20.625" style="178" customWidth="1"/>
    <col min="3" max="12" width="12.625" style="178" customWidth="1"/>
    <col min="13" max="13" width="0.625" style="178" customWidth="1"/>
    <col min="14" max="14" width="5.375" style="178" customWidth="1"/>
    <col min="15" max="15" width="9" style="178" customWidth="1"/>
    <col min="16" max="16384" width="9" style="178"/>
  </cols>
  <sheetData>
    <row r="1" spans="1:12" ht="27.75" customHeight="1" x14ac:dyDescent="0.15"/>
    <row r="2" spans="1:12" ht="55.5" customHeight="1" x14ac:dyDescent="0.15">
      <c r="E2" s="429" t="s">
        <v>228</v>
      </c>
      <c r="F2" s="430"/>
      <c r="G2" s="189" t="s">
        <v>256</v>
      </c>
      <c r="H2" s="429" t="s">
        <v>230</v>
      </c>
      <c r="I2" s="430"/>
      <c r="J2" s="189" t="s">
        <v>11</v>
      </c>
    </row>
    <row r="3" spans="1:12" ht="30" customHeight="1" x14ac:dyDescent="0.15">
      <c r="E3" s="444">
        <v>2199822074</v>
      </c>
      <c r="F3" s="445"/>
      <c r="G3" s="195" t="str">
        <f>IF(E3=C22-D22,"○","×")</f>
        <v>○</v>
      </c>
      <c r="H3" s="444">
        <v>0</v>
      </c>
      <c r="I3" s="445"/>
      <c r="J3" s="195" t="str">
        <f>IF(D22=H3,"○","×")</f>
        <v>○</v>
      </c>
    </row>
    <row r="4" spans="1:12" ht="13.5" customHeight="1" x14ac:dyDescent="0.15"/>
    <row r="5" spans="1:12" ht="16.5" customHeight="1" x14ac:dyDescent="0.15"/>
    <row r="6" spans="1:12" x14ac:dyDescent="0.15">
      <c r="B6" s="260" t="s">
        <v>109</v>
      </c>
    </row>
    <row r="7" spans="1:12" x14ac:dyDescent="0.15">
      <c r="A7" s="181"/>
      <c r="B7" s="259" t="s">
        <v>42</v>
      </c>
      <c r="C7" s="264"/>
      <c r="D7" s="264"/>
      <c r="E7" s="264"/>
      <c r="F7" s="264"/>
      <c r="G7" s="264"/>
      <c r="H7" s="264"/>
      <c r="I7" s="264"/>
      <c r="J7" s="264"/>
      <c r="K7" s="264"/>
      <c r="L7" s="275" t="s">
        <v>302</v>
      </c>
    </row>
    <row r="8" spans="1:12" ht="15.95" customHeight="1" x14ac:dyDescent="0.15">
      <c r="A8" s="181"/>
      <c r="B8" s="428" t="s">
        <v>92</v>
      </c>
      <c r="C8" s="449" t="s">
        <v>82</v>
      </c>
      <c r="D8" s="267"/>
      <c r="E8" s="451" t="s">
        <v>27</v>
      </c>
      <c r="F8" s="428" t="s">
        <v>110</v>
      </c>
      <c r="G8" s="428" t="s">
        <v>106</v>
      </c>
      <c r="H8" s="428" t="s">
        <v>113</v>
      </c>
      <c r="I8" s="449" t="s">
        <v>90</v>
      </c>
      <c r="J8" s="272"/>
      <c r="K8" s="232"/>
      <c r="L8" s="428" t="s">
        <v>14</v>
      </c>
    </row>
    <row r="9" spans="1:12" ht="15.95" customHeight="1" x14ac:dyDescent="0.15">
      <c r="A9" s="181"/>
      <c r="B9" s="437"/>
      <c r="C9" s="450"/>
      <c r="D9" s="268" t="s">
        <v>115</v>
      </c>
      <c r="E9" s="452"/>
      <c r="F9" s="450"/>
      <c r="G9" s="450"/>
      <c r="H9" s="450"/>
      <c r="I9" s="453"/>
      <c r="J9" s="273" t="s">
        <v>118</v>
      </c>
      <c r="K9" s="273" t="s">
        <v>120</v>
      </c>
      <c r="L9" s="450"/>
    </row>
    <row r="10" spans="1:12" ht="24.95" customHeight="1" x14ac:dyDescent="0.15">
      <c r="A10" s="181"/>
      <c r="B10" s="446" t="s">
        <v>122</v>
      </c>
      <c r="C10" s="447"/>
      <c r="D10" s="447"/>
      <c r="E10" s="447"/>
      <c r="F10" s="447"/>
      <c r="G10" s="447"/>
      <c r="H10" s="447"/>
      <c r="I10" s="447"/>
      <c r="J10" s="447"/>
      <c r="K10" s="447"/>
      <c r="L10" s="448"/>
    </row>
    <row r="11" spans="1:12" ht="24.95" customHeight="1" x14ac:dyDescent="0.15">
      <c r="A11" s="181"/>
      <c r="B11" s="262" t="s">
        <v>125</v>
      </c>
      <c r="C11" s="265">
        <v>1308853</v>
      </c>
      <c r="D11" s="269"/>
      <c r="E11" s="271">
        <v>1308853</v>
      </c>
      <c r="F11" s="265"/>
      <c r="G11" s="265"/>
      <c r="H11" s="265"/>
      <c r="I11" s="265"/>
      <c r="J11" s="265"/>
      <c r="K11" s="265"/>
      <c r="L11" s="265"/>
    </row>
    <row r="12" spans="1:12" ht="24.95" customHeight="1" x14ac:dyDescent="0.15">
      <c r="A12" s="181"/>
      <c r="B12" s="262" t="s">
        <v>128</v>
      </c>
      <c r="C12" s="265">
        <v>0</v>
      </c>
      <c r="D12" s="269"/>
      <c r="E12" s="271"/>
      <c r="F12" s="265"/>
      <c r="G12" s="265"/>
      <c r="H12" s="265"/>
      <c r="I12" s="265"/>
      <c r="J12" s="265"/>
      <c r="K12" s="265"/>
      <c r="L12" s="265"/>
    </row>
    <row r="13" spans="1:12" ht="24.95" customHeight="1" x14ac:dyDescent="0.15">
      <c r="A13" s="181"/>
      <c r="B13" s="262" t="s">
        <v>130</v>
      </c>
      <c r="C13" s="265">
        <v>35100000</v>
      </c>
      <c r="D13" s="269"/>
      <c r="E13" s="271">
        <v>29000000</v>
      </c>
      <c r="F13" s="265"/>
      <c r="G13" s="265">
        <v>6100000</v>
      </c>
      <c r="H13" s="265"/>
      <c r="I13" s="265"/>
      <c r="J13" s="265"/>
      <c r="K13" s="265"/>
      <c r="L13" s="265"/>
    </row>
    <row r="14" spans="1:12" ht="24.95" customHeight="1" x14ac:dyDescent="0.15">
      <c r="A14" s="181"/>
      <c r="B14" s="262" t="s">
        <v>134</v>
      </c>
      <c r="C14" s="265">
        <v>119776739</v>
      </c>
      <c r="D14" s="269"/>
      <c r="E14" s="271">
        <v>119776739</v>
      </c>
      <c r="F14" s="265"/>
      <c r="G14" s="265"/>
      <c r="H14" s="265"/>
      <c r="I14" s="265"/>
      <c r="J14" s="265"/>
      <c r="K14" s="265"/>
      <c r="L14" s="265"/>
    </row>
    <row r="15" spans="1:12" ht="24.95" customHeight="1" x14ac:dyDescent="0.15">
      <c r="A15" s="181"/>
      <c r="B15" s="262" t="s">
        <v>135</v>
      </c>
      <c r="C15" s="265">
        <v>7467321</v>
      </c>
      <c r="D15" s="269"/>
      <c r="E15" s="271"/>
      <c r="F15" s="265"/>
      <c r="G15" s="265"/>
      <c r="H15" s="265">
        <v>7467321</v>
      </c>
      <c r="I15" s="265"/>
      <c r="J15" s="265"/>
      <c r="K15" s="265"/>
      <c r="L15" s="265"/>
    </row>
    <row r="16" spans="1:12" ht="24.95" customHeight="1" x14ac:dyDescent="0.15">
      <c r="A16" s="181"/>
      <c r="B16" s="262" t="s">
        <v>136</v>
      </c>
      <c r="C16" s="265">
        <v>1130042377</v>
      </c>
      <c r="D16" s="269"/>
      <c r="E16" s="271">
        <v>1024591125</v>
      </c>
      <c r="F16" s="265">
        <v>13784584</v>
      </c>
      <c r="G16" s="265">
        <v>91666668</v>
      </c>
      <c r="H16" s="265"/>
      <c r="I16" s="265"/>
      <c r="J16" s="265"/>
      <c r="K16" s="265"/>
      <c r="L16" s="265"/>
    </row>
    <row r="17" spans="1:12" ht="24.95" customHeight="1" x14ac:dyDescent="0.15">
      <c r="A17" s="181"/>
      <c r="B17" s="446" t="s">
        <v>139</v>
      </c>
      <c r="C17" s="447"/>
      <c r="D17" s="447"/>
      <c r="E17" s="447"/>
      <c r="F17" s="447"/>
      <c r="G17" s="447"/>
      <c r="H17" s="447"/>
      <c r="I17" s="447"/>
      <c r="J17" s="447"/>
      <c r="K17" s="447"/>
      <c r="L17" s="448"/>
    </row>
    <row r="18" spans="1:12" ht="24.95" customHeight="1" x14ac:dyDescent="0.15">
      <c r="A18" s="181"/>
      <c r="B18" s="262" t="s">
        <v>142</v>
      </c>
      <c r="C18" s="265">
        <v>904426784</v>
      </c>
      <c r="D18" s="269"/>
      <c r="E18" s="271">
        <v>844796468</v>
      </c>
      <c r="F18" s="265">
        <v>48730316</v>
      </c>
      <c r="G18" s="265">
        <v>2500000</v>
      </c>
      <c r="H18" s="265">
        <v>8400000</v>
      </c>
      <c r="I18" s="265"/>
      <c r="J18" s="265"/>
      <c r="K18" s="265"/>
      <c r="L18" s="265"/>
    </row>
    <row r="19" spans="1:12" ht="24.95" customHeight="1" x14ac:dyDescent="0.15">
      <c r="A19" s="181"/>
      <c r="B19" s="262" t="s">
        <v>143</v>
      </c>
      <c r="C19" s="265">
        <v>1700000</v>
      </c>
      <c r="D19" s="269"/>
      <c r="E19" s="271">
        <v>1700000</v>
      </c>
      <c r="F19" s="265"/>
      <c r="G19" s="265"/>
      <c r="H19" s="265"/>
      <c r="I19" s="265"/>
      <c r="J19" s="265"/>
      <c r="K19" s="265"/>
      <c r="L19" s="265"/>
    </row>
    <row r="20" spans="1:12" ht="24.95" customHeight="1" x14ac:dyDescent="0.15">
      <c r="A20" s="181"/>
      <c r="B20" s="262" t="s">
        <v>65</v>
      </c>
      <c r="C20" s="265"/>
      <c r="D20" s="269"/>
      <c r="E20" s="271"/>
      <c r="F20" s="265"/>
      <c r="G20" s="265"/>
      <c r="H20" s="265"/>
      <c r="I20" s="265"/>
      <c r="J20" s="265"/>
      <c r="K20" s="265"/>
      <c r="L20" s="265"/>
    </row>
    <row r="21" spans="1:12" ht="24.95" customHeight="1" x14ac:dyDescent="0.15">
      <c r="A21" s="181"/>
      <c r="B21" s="262" t="s">
        <v>146</v>
      </c>
      <c r="C21" s="265"/>
      <c r="D21" s="269"/>
      <c r="E21" s="271"/>
      <c r="F21" s="265"/>
      <c r="G21" s="265"/>
      <c r="H21" s="265"/>
      <c r="I21" s="265"/>
      <c r="J21" s="265"/>
      <c r="K21" s="265"/>
      <c r="L21" s="265"/>
    </row>
    <row r="22" spans="1:12" ht="24.95" customHeight="1" x14ac:dyDescent="0.15">
      <c r="A22" s="181"/>
      <c r="B22" s="263" t="s">
        <v>15</v>
      </c>
      <c r="C22" s="266">
        <f t="shared" ref="C22:L22" si="0">IFERROR(SUM(C11:C16)+SUM(C18:C21),"")</f>
        <v>2199822074</v>
      </c>
      <c r="D22" s="270">
        <f t="shared" si="0"/>
        <v>0</v>
      </c>
      <c r="E22" s="266">
        <f t="shared" si="0"/>
        <v>2021173185</v>
      </c>
      <c r="F22" s="266">
        <f t="shared" si="0"/>
        <v>62514900</v>
      </c>
      <c r="G22" s="266">
        <f t="shared" si="0"/>
        <v>100266668</v>
      </c>
      <c r="H22" s="266">
        <f t="shared" si="0"/>
        <v>15867321</v>
      </c>
      <c r="I22" s="266">
        <f t="shared" si="0"/>
        <v>0</v>
      </c>
      <c r="J22" s="274">
        <f t="shared" si="0"/>
        <v>0</v>
      </c>
      <c r="K22" s="274">
        <f t="shared" si="0"/>
        <v>0</v>
      </c>
      <c r="L22" s="274">
        <f t="shared" si="0"/>
        <v>0</v>
      </c>
    </row>
    <row r="23" spans="1:12" ht="3.75" customHeight="1" x14ac:dyDescent="0.15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</row>
    <row r="24" spans="1:12" ht="12" customHeight="1" x14ac:dyDescent="0.15"/>
  </sheetData>
  <mergeCells count="14">
    <mergeCell ref="B17:L17"/>
    <mergeCell ref="B8:B9"/>
    <mergeCell ref="C8:C9"/>
    <mergeCell ref="E8:E9"/>
    <mergeCell ref="F8:F9"/>
    <mergeCell ref="G8:G9"/>
    <mergeCell ref="H8:H9"/>
    <mergeCell ref="I8:I9"/>
    <mergeCell ref="L8:L9"/>
    <mergeCell ref="E2:F2"/>
    <mergeCell ref="H2:I2"/>
    <mergeCell ref="E3:F3"/>
    <mergeCell ref="H3:I3"/>
    <mergeCell ref="B10:L10"/>
  </mergeCells>
  <phoneticPr fontId="5"/>
  <printOptions horizontalCentered="1"/>
  <pageMargins left="0.39370078740157483" right="0.39370078740157483" top="0.59055118110236215" bottom="0.59055118110236215" header="0" footer="0"/>
  <pageSetup paperSize="9" scale="93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B2:Q20"/>
  <sheetViews>
    <sheetView showGridLines="0" view="pageBreakPreview" zoomScaleNormal="80" zoomScaleSheetLayoutView="100" workbookViewId="0">
      <selection activeCell="P12" sqref="P12"/>
    </sheetView>
  </sheetViews>
  <sheetFormatPr defaultRowHeight="13.5" x14ac:dyDescent="0.15"/>
  <cols>
    <col min="1" max="1" width="3.125" style="178" customWidth="1"/>
    <col min="2" max="2" width="5.875" style="277" customWidth="1"/>
    <col min="3" max="3" width="20.625" style="277" customWidth="1"/>
    <col min="4" max="12" width="12.625" style="277" customWidth="1"/>
    <col min="13" max="13" width="0.875" style="277" customWidth="1"/>
    <col min="14" max="14" width="27.75" style="277" customWidth="1"/>
    <col min="15" max="15" width="12.25" style="178" bestFit="1" customWidth="1"/>
    <col min="16" max="16" width="27.75" style="178" bestFit="1" customWidth="1"/>
    <col min="17" max="17" width="12.25" style="178" bestFit="1" customWidth="1"/>
    <col min="18" max="18" width="9" style="178" customWidth="1"/>
    <col min="19" max="16384" width="9" style="178"/>
  </cols>
  <sheetData>
    <row r="2" spans="3:17" s="277" customFormat="1" ht="46.5" customHeight="1" x14ac:dyDescent="0.15"/>
    <row r="3" spans="3:17" s="277" customFormat="1" ht="19.5" customHeight="1" x14ac:dyDescent="0.15">
      <c r="C3" s="278" t="s">
        <v>98</v>
      </c>
      <c r="D3" s="281"/>
      <c r="E3" s="281"/>
      <c r="F3" s="281"/>
      <c r="G3" s="281"/>
      <c r="H3" s="281"/>
      <c r="I3" s="281"/>
      <c r="J3" s="281"/>
      <c r="K3" s="285" t="s">
        <v>302</v>
      </c>
      <c r="L3" s="281"/>
      <c r="M3" s="281"/>
    </row>
    <row r="4" spans="3:17" s="277" customFormat="1" ht="27" customHeight="1" x14ac:dyDescent="0.15">
      <c r="C4" s="449" t="s">
        <v>82</v>
      </c>
      <c r="D4" s="457" t="s">
        <v>147</v>
      </c>
      <c r="E4" s="428" t="s">
        <v>46</v>
      </c>
      <c r="F4" s="428" t="s">
        <v>116</v>
      </c>
      <c r="G4" s="428" t="s">
        <v>149</v>
      </c>
      <c r="H4" s="428" t="s">
        <v>152</v>
      </c>
      <c r="I4" s="428" t="s">
        <v>154</v>
      </c>
      <c r="J4" s="428" t="s">
        <v>157</v>
      </c>
      <c r="K4" s="428" t="s">
        <v>158</v>
      </c>
      <c r="L4" s="459"/>
      <c r="N4" s="428" t="s">
        <v>233</v>
      </c>
      <c r="O4" s="428" t="s">
        <v>59</v>
      </c>
    </row>
    <row r="5" spans="3:17" s="277" customFormat="1" ht="18" customHeight="1" x14ac:dyDescent="0.15">
      <c r="C5" s="453"/>
      <c r="D5" s="458"/>
      <c r="E5" s="427"/>
      <c r="F5" s="427"/>
      <c r="G5" s="427"/>
      <c r="H5" s="427"/>
      <c r="I5" s="427"/>
      <c r="J5" s="427"/>
      <c r="K5" s="427"/>
      <c r="L5" s="460"/>
      <c r="N5" s="427"/>
      <c r="O5" s="427"/>
    </row>
    <row r="6" spans="3:17" s="277" customFormat="1" ht="30" customHeight="1" x14ac:dyDescent="0.15">
      <c r="C6" s="279">
        <f>IFERROR(SUM(D6:J6),"")</f>
        <v>2199822074</v>
      </c>
      <c r="D6" s="282">
        <v>2198513221</v>
      </c>
      <c r="E6" s="191">
        <v>1308853</v>
      </c>
      <c r="F6" s="191"/>
      <c r="G6" s="191"/>
      <c r="H6" s="191"/>
      <c r="I6" s="191"/>
      <c r="J6" s="191"/>
      <c r="K6" s="286"/>
      <c r="L6" s="287"/>
      <c r="M6" s="288"/>
      <c r="N6" s="193">
        <v>2199822074</v>
      </c>
      <c r="O6" s="195" t="str">
        <f>IF(C6=N6,"○","×")</f>
        <v>○</v>
      </c>
    </row>
    <row r="7" spans="3:17" s="277" customFormat="1" x14ac:dyDescent="0.15"/>
    <row r="8" spans="3:17" s="277" customFormat="1" x14ac:dyDescent="0.15"/>
    <row r="9" spans="3:17" s="277" customFormat="1" ht="19.5" customHeight="1" x14ac:dyDescent="0.15">
      <c r="C9" s="278" t="s">
        <v>159</v>
      </c>
      <c r="D9" s="281"/>
      <c r="E9" s="281"/>
      <c r="F9" s="281"/>
      <c r="G9" s="281"/>
      <c r="H9" s="281"/>
      <c r="I9" s="281"/>
      <c r="J9" s="281"/>
      <c r="K9" s="281"/>
      <c r="L9" s="285" t="s">
        <v>304</v>
      </c>
    </row>
    <row r="10" spans="3:17" s="277" customFormat="1" ht="13.5" customHeight="1" x14ac:dyDescent="0.15">
      <c r="C10" s="449" t="s">
        <v>82</v>
      </c>
      <c r="D10" s="457" t="s">
        <v>162</v>
      </c>
      <c r="E10" s="428" t="s">
        <v>165</v>
      </c>
      <c r="F10" s="428" t="s">
        <v>167</v>
      </c>
      <c r="G10" s="428" t="s">
        <v>129</v>
      </c>
      <c r="H10" s="428" t="s">
        <v>131</v>
      </c>
      <c r="I10" s="428" t="s">
        <v>50</v>
      </c>
      <c r="J10" s="428" t="s">
        <v>170</v>
      </c>
      <c r="K10" s="428" t="s">
        <v>171</v>
      </c>
      <c r="L10" s="428" t="s">
        <v>172</v>
      </c>
      <c r="N10" s="428" t="s">
        <v>231</v>
      </c>
      <c r="O10" s="428" t="s">
        <v>59</v>
      </c>
      <c r="P10" s="428" t="s">
        <v>232</v>
      </c>
      <c r="Q10" s="428" t="s">
        <v>59</v>
      </c>
    </row>
    <row r="11" spans="3:17" s="277" customFormat="1" x14ac:dyDescent="0.15">
      <c r="C11" s="453"/>
      <c r="D11" s="458"/>
      <c r="E11" s="427"/>
      <c r="F11" s="427"/>
      <c r="G11" s="427"/>
      <c r="H11" s="427"/>
      <c r="I11" s="427"/>
      <c r="J11" s="427"/>
      <c r="K11" s="427"/>
      <c r="L11" s="427"/>
      <c r="N11" s="427"/>
      <c r="O11" s="427"/>
      <c r="P11" s="427"/>
      <c r="Q11" s="427"/>
    </row>
    <row r="12" spans="3:17" s="277" customFormat="1" ht="34.15" customHeight="1" x14ac:dyDescent="0.15">
      <c r="C12" s="279">
        <f>IFERROR(SUM(D12:L12),"")</f>
        <v>2199822074</v>
      </c>
      <c r="D12" s="282"/>
      <c r="E12" s="191"/>
      <c r="F12" s="191"/>
      <c r="G12" s="191"/>
      <c r="H12" s="191">
        <v>375056</v>
      </c>
      <c r="I12" s="191">
        <v>188995000</v>
      </c>
      <c r="J12" s="191">
        <v>1034678300</v>
      </c>
      <c r="K12" s="191">
        <v>863540637</v>
      </c>
      <c r="L12" s="191">
        <v>112233081</v>
      </c>
      <c r="M12" s="289"/>
      <c r="N12" s="193">
        <v>2199822074</v>
      </c>
      <c r="O12" s="195" t="str">
        <f>IF(SUM(E12:L12)=N12,"○","×")</f>
        <v>○</v>
      </c>
      <c r="P12" s="193">
        <v>0</v>
      </c>
      <c r="Q12" s="195" t="str">
        <f>IF(D12=P12,"○","×")</f>
        <v>○</v>
      </c>
    </row>
    <row r="13" spans="3:17" s="277" customFormat="1" x14ac:dyDescent="0.15"/>
    <row r="14" spans="3:17" s="277" customFormat="1" x14ac:dyDescent="0.15"/>
    <row r="15" spans="3:17" s="277" customFormat="1" ht="19.5" customHeight="1" x14ac:dyDescent="0.15">
      <c r="C15" s="278" t="s">
        <v>175</v>
      </c>
      <c r="F15" s="281"/>
      <c r="G15" s="281"/>
      <c r="H15" s="281"/>
      <c r="I15" s="283" t="s">
        <v>302</v>
      </c>
    </row>
    <row r="16" spans="3:17" s="277" customFormat="1" ht="13.15" customHeight="1" x14ac:dyDescent="0.15">
      <c r="C16" s="449" t="s">
        <v>81</v>
      </c>
      <c r="D16" s="461" t="s">
        <v>176</v>
      </c>
      <c r="E16" s="462"/>
      <c r="F16" s="462"/>
      <c r="G16" s="462"/>
      <c r="H16" s="462"/>
      <c r="I16" s="463"/>
    </row>
    <row r="17" spans="3:9" s="277" customFormat="1" ht="20.25" customHeight="1" x14ac:dyDescent="0.15">
      <c r="C17" s="453"/>
      <c r="D17" s="464"/>
      <c r="E17" s="465"/>
      <c r="F17" s="465"/>
      <c r="G17" s="465"/>
      <c r="H17" s="465"/>
      <c r="I17" s="466"/>
    </row>
    <row r="18" spans="3:9" s="277" customFormat="1" ht="207" customHeight="1" x14ac:dyDescent="0.15">
      <c r="C18" s="280"/>
      <c r="D18" s="454"/>
      <c r="E18" s="455"/>
      <c r="F18" s="455"/>
      <c r="G18" s="455"/>
      <c r="H18" s="455"/>
      <c r="I18" s="456"/>
    </row>
    <row r="19" spans="3:9" s="277" customFormat="1" ht="9.75" customHeight="1" x14ac:dyDescent="0.15"/>
    <row r="20" spans="3:9" s="277" customFormat="1" x14ac:dyDescent="0.15"/>
  </sheetData>
  <mergeCells count="29">
    <mergeCell ref="P10:P11"/>
    <mergeCell ref="Q10:Q11"/>
    <mergeCell ref="C16:C17"/>
    <mergeCell ref="D16:I17"/>
    <mergeCell ref="J10:J11"/>
    <mergeCell ref="K10:K11"/>
    <mergeCell ref="L10:L11"/>
    <mergeCell ref="N10:N11"/>
    <mergeCell ref="O10:O11"/>
    <mergeCell ref="J4:J5"/>
    <mergeCell ref="K4:K5"/>
    <mergeCell ref="L4:L5"/>
    <mergeCell ref="N4:N5"/>
    <mergeCell ref="O4:O5"/>
    <mergeCell ref="D18:I18"/>
    <mergeCell ref="C4:C5"/>
    <mergeCell ref="D4:D5"/>
    <mergeCell ref="E4:E5"/>
    <mergeCell ref="F4:F5"/>
    <mergeCell ref="G4:G5"/>
    <mergeCell ref="H4:H5"/>
    <mergeCell ref="I4:I5"/>
    <mergeCell ref="C10:C11"/>
    <mergeCell ref="D10:D11"/>
    <mergeCell ref="E10:E11"/>
    <mergeCell ref="F10:F11"/>
    <mergeCell ref="G10:G11"/>
    <mergeCell ref="H10:H11"/>
    <mergeCell ref="I10:I11"/>
  </mergeCells>
  <phoneticPr fontId="5"/>
  <printOptions horizontalCentered="1"/>
  <pageMargins left="0.39370078740157483" right="0.39370078740157483" top="0.59055118110236215" bottom="0.59055118110236215" header="0" footer="0"/>
  <pageSetup paperSize="9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B1:K17"/>
  <sheetViews>
    <sheetView showGridLines="0" view="pageBreakPreview" zoomScaleSheetLayoutView="100" workbookViewId="0">
      <selection activeCell="H24" sqref="H24"/>
    </sheetView>
  </sheetViews>
  <sheetFormatPr defaultRowHeight="13.5" x14ac:dyDescent="0.15"/>
  <cols>
    <col min="1" max="1" width="5.125" style="178" customWidth="1"/>
    <col min="2" max="7" width="16.625" style="178" customWidth="1"/>
    <col min="8" max="8" width="0.875" style="178" customWidth="1"/>
    <col min="9" max="9" width="9.375" style="178" customWidth="1"/>
    <col min="10" max="11" width="16.625" style="178" customWidth="1"/>
    <col min="12" max="12" width="9" style="178" customWidth="1"/>
    <col min="13" max="16384" width="9" style="178"/>
  </cols>
  <sheetData>
    <row r="1" spans="2:11" ht="62.25" customHeight="1" x14ac:dyDescent="0.15"/>
    <row r="2" spans="2:11" ht="13.5" customHeight="1" x14ac:dyDescent="0.15"/>
    <row r="3" spans="2:11" ht="15.75" customHeight="1" x14ac:dyDescent="0.15">
      <c r="B3" s="290" t="s">
        <v>178</v>
      </c>
      <c r="G3" s="291" t="s">
        <v>302</v>
      </c>
    </row>
    <row r="4" spans="2:11" s="179" customFormat="1" ht="23.1" customHeight="1" x14ac:dyDescent="0.15">
      <c r="B4" s="428" t="s">
        <v>49</v>
      </c>
      <c r="C4" s="428" t="s">
        <v>179</v>
      </c>
      <c r="D4" s="428" t="s">
        <v>185</v>
      </c>
      <c r="E4" s="429" t="s">
        <v>186</v>
      </c>
      <c r="F4" s="430"/>
      <c r="G4" s="428" t="s">
        <v>187</v>
      </c>
    </row>
    <row r="5" spans="2:11" s="179" customFormat="1" ht="23.1" customHeight="1" x14ac:dyDescent="0.15">
      <c r="B5" s="437"/>
      <c r="C5" s="437"/>
      <c r="D5" s="437"/>
      <c r="E5" s="189" t="s">
        <v>190</v>
      </c>
      <c r="F5" s="189" t="s">
        <v>191</v>
      </c>
      <c r="G5" s="437"/>
      <c r="J5" s="469" t="s">
        <v>275</v>
      </c>
      <c r="K5" s="469" t="s">
        <v>235</v>
      </c>
    </row>
    <row r="6" spans="2:11" s="179" customFormat="1" ht="23.1" customHeight="1" x14ac:dyDescent="0.15">
      <c r="B6" s="434" t="s">
        <v>268</v>
      </c>
      <c r="C6" s="435"/>
      <c r="D6" s="435"/>
      <c r="E6" s="435"/>
      <c r="F6" s="435"/>
      <c r="G6" s="436"/>
      <c r="J6" s="469"/>
      <c r="K6" s="469"/>
    </row>
    <row r="7" spans="2:11" s="179" customFormat="1" ht="23.1" customHeight="1" x14ac:dyDescent="0.15">
      <c r="B7" s="186" t="s">
        <v>243</v>
      </c>
      <c r="C7" s="191"/>
      <c r="D7" s="191"/>
      <c r="E7" s="191"/>
      <c r="F7" s="191"/>
      <c r="G7" s="193">
        <f>IFERROR(C7+D7-E7-F7,"")</f>
        <v>0</v>
      </c>
      <c r="J7" s="193">
        <v>0</v>
      </c>
      <c r="K7" s="293" t="str">
        <f>IF(G7=J7,"○","×")</f>
        <v>○</v>
      </c>
    </row>
    <row r="8" spans="2:11" s="179" customFormat="1" ht="23.1" customHeight="1" x14ac:dyDescent="0.15">
      <c r="B8" s="186" t="s">
        <v>269</v>
      </c>
      <c r="C8" s="191"/>
      <c r="D8" s="191"/>
      <c r="E8" s="191"/>
      <c r="F8" s="191"/>
      <c r="G8" s="193">
        <f>IFERROR(C8+D8-E8-F8,"")</f>
        <v>0</v>
      </c>
      <c r="J8" s="193">
        <v>0</v>
      </c>
      <c r="K8" s="293" t="str">
        <f>IF(G8=J8,"○","×")</f>
        <v>○</v>
      </c>
    </row>
    <row r="9" spans="2:11" s="179" customFormat="1" ht="23.1" customHeight="1" x14ac:dyDescent="0.15">
      <c r="B9" s="434" t="s">
        <v>218</v>
      </c>
      <c r="C9" s="467"/>
      <c r="D9" s="467"/>
      <c r="E9" s="467"/>
      <c r="F9" s="467"/>
      <c r="G9" s="468"/>
      <c r="J9" s="292" t="s">
        <v>201</v>
      </c>
      <c r="K9" s="184" t="s">
        <v>201</v>
      </c>
    </row>
    <row r="10" spans="2:11" s="179" customFormat="1" ht="23.1" customHeight="1" x14ac:dyDescent="0.15">
      <c r="B10" s="186" t="s">
        <v>269</v>
      </c>
      <c r="C10" s="191">
        <v>883274</v>
      </c>
      <c r="D10" s="191">
        <v>54100</v>
      </c>
      <c r="E10" s="191"/>
      <c r="F10" s="191"/>
      <c r="G10" s="193">
        <f>IFERROR(C10+D10-E10-F10,"")</f>
        <v>937374</v>
      </c>
      <c r="J10" s="193">
        <v>937374</v>
      </c>
      <c r="K10" s="293" t="str">
        <f>IF(G10=J10,"○","×")</f>
        <v>○</v>
      </c>
    </row>
    <row r="11" spans="2:11" s="179" customFormat="1" ht="23.1" customHeight="1" x14ac:dyDescent="0.15">
      <c r="B11" s="434" t="s">
        <v>272</v>
      </c>
      <c r="C11" s="467"/>
      <c r="D11" s="467"/>
      <c r="E11" s="467"/>
      <c r="F11" s="467"/>
      <c r="G11" s="468"/>
      <c r="J11" s="292" t="s">
        <v>201</v>
      </c>
      <c r="K11" s="184" t="s">
        <v>201</v>
      </c>
    </row>
    <row r="12" spans="2:11" s="179" customFormat="1" ht="23.1" customHeight="1" x14ac:dyDescent="0.15">
      <c r="B12" s="186" t="s">
        <v>273</v>
      </c>
      <c r="C12" s="191">
        <v>-597156000</v>
      </c>
      <c r="D12" s="191">
        <v>30961000</v>
      </c>
      <c r="E12" s="191"/>
      <c r="F12" s="191"/>
      <c r="G12" s="193">
        <f>IFERROR(C12+D12-E12-F12,"")</f>
        <v>-566195000</v>
      </c>
      <c r="J12" s="193">
        <v>-566195000</v>
      </c>
      <c r="K12" s="293" t="str">
        <f>IF(G12=J12,"○","×")</f>
        <v>○</v>
      </c>
    </row>
    <row r="13" spans="2:11" s="179" customFormat="1" ht="23.1" customHeight="1" x14ac:dyDescent="0.15">
      <c r="B13" s="186" t="s">
        <v>180</v>
      </c>
      <c r="C13" s="191"/>
      <c r="D13" s="191"/>
      <c r="E13" s="191"/>
      <c r="F13" s="191"/>
      <c r="G13" s="193">
        <f>IFERROR(C13+D13-E13-F13,"")</f>
        <v>0</v>
      </c>
      <c r="J13" s="193">
        <v>0</v>
      </c>
      <c r="K13" s="293" t="str">
        <f>IF(G13=J13,"○","×")</f>
        <v>○</v>
      </c>
    </row>
    <row r="14" spans="2:11" s="179" customFormat="1" ht="23.1" customHeight="1" x14ac:dyDescent="0.15">
      <c r="B14" s="434" t="s">
        <v>144</v>
      </c>
      <c r="C14" s="467"/>
      <c r="D14" s="467"/>
      <c r="E14" s="467"/>
      <c r="F14" s="467"/>
      <c r="G14" s="468"/>
      <c r="J14" s="292" t="s">
        <v>201</v>
      </c>
      <c r="K14" s="184" t="s">
        <v>201</v>
      </c>
    </row>
    <row r="15" spans="2:11" s="179" customFormat="1" ht="23.1" customHeight="1" x14ac:dyDescent="0.15">
      <c r="B15" s="186" t="s">
        <v>274</v>
      </c>
      <c r="C15" s="191">
        <v>201238186</v>
      </c>
      <c r="D15" s="191">
        <v>25631316</v>
      </c>
      <c r="E15" s="191"/>
      <c r="F15" s="191"/>
      <c r="G15" s="193">
        <f>IFERROR(C15+D15-E15-F15,"")</f>
        <v>226869502</v>
      </c>
      <c r="J15" s="193">
        <v>226869502</v>
      </c>
      <c r="K15" s="293" t="str">
        <f>IF(G15=J15,"○","×")</f>
        <v>○</v>
      </c>
    </row>
    <row r="16" spans="2:11" s="179" customFormat="1" ht="29.1" customHeight="1" x14ac:dyDescent="0.15">
      <c r="B16" s="184" t="s">
        <v>15</v>
      </c>
      <c r="C16" s="193">
        <f>IFERROR(SUM(C6:C15),"")</f>
        <v>-395034540</v>
      </c>
      <c r="D16" s="193">
        <f>IFERROR(SUM(D6:D15),"")</f>
        <v>56646416</v>
      </c>
      <c r="E16" s="193">
        <f>IFERROR(SUM(E6:E15),"")</f>
        <v>0</v>
      </c>
      <c r="F16" s="193">
        <f>IFERROR(SUM(F6:F15),"")</f>
        <v>0</v>
      </c>
      <c r="G16" s="193">
        <f>IFERROR(SUM(G6:G15),"")</f>
        <v>-338388124</v>
      </c>
    </row>
    <row r="17" ht="5.25" customHeight="1" x14ac:dyDescent="0.15"/>
  </sheetData>
  <mergeCells count="11">
    <mergeCell ref="J5:J6"/>
    <mergeCell ref="K5:K6"/>
    <mergeCell ref="E4:F4"/>
    <mergeCell ref="B6:G6"/>
    <mergeCell ref="B9:G9"/>
    <mergeCell ref="B11:G11"/>
    <mergeCell ref="B14:G14"/>
    <mergeCell ref="B4:B5"/>
    <mergeCell ref="C4:C5"/>
    <mergeCell ref="D4:D5"/>
    <mergeCell ref="G4:G5"/>
  </mergeCells>
  <phoneticPr fontId="5"/>
  <printOptions horizontalCentered="1"/>
  <pageMargins left="0.39370078740157483" right="0.39370078740157483" top="0.59055118110236215" bottom="0.59055118110236215" header="0" footer="0"/>
  <pageSetup paperSize="9" scale="133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K33"/>
  <sheetViews>
    <sheetView showGridLines="0" view="pageBreakPreview" zoomScaleSheetLayoutView="100" workbookViewId="0">
      <selection activeCell="G23" sqref="G23:H23"/>
    </sheetView>
  </sheetViews>
  <sheetFormatPr defaultRowHeight="13.5" x14ac:dyDescent="0.15"/>
  <cols>
    <col min="1" max="1" width="3.625" style="178" customWidth="1"/>
    <col min="2" max="3" width="14.625" style="178" customWidth="1"/>
    <col min="4" max="4" width="15.625" style="178" customWidth="1"/>
    <col min="5" max="10" width="8.125" style="178" customWidth="1"/>
    <col min="11" max="11" width="1" style="178" customWidth="1"/>
    <col min="12" max="12" width="1.5" style="178" customWidth="1"/>
    <col min="13" max="13" width="9" style="178" customWidth="1"/>
    <col min="14" max="16384" width="9" style="178"/>
  </cols>
  <sheetData>
    <row r="1" spans="1:11" ht="13.5" customHeight="1" x14ac:dyDescent="0.15"/>
    <row r="2" spans="1:11" ht="55.5" customHeight="1" x14ac:dyDescent="0.15">
      <c r="G2" s="429" t="s">
        <v>173</v>
      </c>
      <c r="H2" s="430"/>
      <c r="I2" s="469" t="s">
        <v>237</v>
      </c>
      <c r="J2" s="469"/>
    </row>
    <row r="3" spans="1:11" ht="30" customHeight="1" x14ac:dyDescent="0.15">
      <c r="G3" s="470">
        <v>450822705</v>
      </c>
      <c r="H3" s="471"/>
      <c r="I3" s="472" t="str">
        <f>IF(G31=G3,"○","×")</f>
        <v>○</v>
      </c>
      <c r="J3" s="472"/>
    </row>
    <row r="4" spans="1:11" ht="13.5" customHeight="1" x14ac:dyDescent="0.15"/>
    <row r="5" spans="1:11" x14ac:dyDescent="0.15">
      <c r="A5" s="181"/>
      <c r="B5" s="202" t="s">
        <v>289</v>
      </c>
      <c r="C5" s="181"/>
      <c r="D5" s="181"/>
      <c r="E5" s="181"/>
      <c r="F5" s="181"/>
      <c r="G5" s="181"/>
      <c r="H5" s="181"/>
      <c r="I5" s="181"/>
      <c r="J5" s="310"/>
      <c r="K5" s="181"/>
    </row>
    <row r="6" spans="1:11" x14ac:dyDescent="0.15">
      <c r="A6" s="181"/>
      <c r="B6" s="202" t="s">
        <v>26</v>
      </c>
      <c r="C6" s="295"/>
      <c r="D6" s="295"/>
      <c r="E6" s="181"/>
      <c r="F6" s="181"/>
      <c r="G6" s="181"/>
      <c r="H6" s="181"/>
      <c r="I6" s="473" t="s">
        <v>303</v>
      </c>
      <c r="J6" s="473"/>
      <c r="K6" s="181"/>
    </row>
    <row r="7" spans="1:11" ht="24.95" customHeight="1" x14ac:dyDescent="0.15">
      <c r="A7" s="181"/>
      <c r="B7" s="474" t="s">
        <v>49</v>
      </c>
      <c r="C7" s="474"/>
      <c r="D7" s="263" t="s">
        <v>292</v>
      </c>
      <c r="E7" s="474" t="s">
        <v>293</v>
      </c>
      <c r="F7" s="474"/>
      <c r="G7" s="475" t="s">
        <v>2</v>
      </c>
      <c r="H7" s="474"/>
      <c r="I7" s="474" t="s">
        <v>295</v>
      </c>
      <c r="J7" s="474"/>
      <c r="K7" s="181"/>
    </row>
    <row r="8" spans="1:11" ht="6" hidden="1" customHeight="1" x14ac:dyDescent="0.15">
      <c r="A8" s="181" t="s">
        <v>279</v>
      </c>
      <c r="B8" s="294"/>
      <c r="C8" s="296"/>
      <c r="D8" s="297"/>
      <c r="E8" s="304"/>
      <c r="F8" s="305"/>
      <c r="G8" s="307"/>
      <c r="H8" s="305"/>
      <c r="I8" s="304"/>
      <c r="J8" s="305"/>
      <c r="K8" s="181"/>
    </row>
    <row r="9" spans="1:11" ht="24.95" customHeight="1" x14ac:dyDescent="0.15">
      <c r="A9" s="181"/>
      <c r="B9" s="488" t="s">
        <v>281</v>
      </c>
      <c r="C9" s="489"/>
      <c r="D9" s="298"/>
      <c r="E9" s="476"/>
      <c r="F9" s="477"/>
      <c r="G9" s="478"/>
      <c r="H9" s="479"/>
      <c r="I9" s="476"/>
      <c r="J9" s="477"/>
      <c r="K9" s="181"/>
    </row>
    <row r="10" spans="1:11" ht="24.95" customHeight="1" x14ac:dyDescent="0.15">
      <c r="A10" s="181"/>
      <c r="B10" s="490"/>
      <c r="C10" s="491"/>
      <c r="D10" s="298"/>
      <c r="E10" s="476"/>
      <c r="F10" s="477"/>
      <c r="G10" s="478"/>
      <c r="H10" s="479"/>
      <c r="I10" s="476"/>
      <c r="J10" s="477"/>
      <c r="K10" s="181"/>
    </row>
    <row r="11" spans="1:11" ht="6" hidden="1" customHeight="1" x14ac:dyDescent="0.15">
      <c r="A11" s="181" t="s">
        <v>280</v>
      </c>
      <c r="B11" s="490"/>
      <c r="C11" s="491"/>
      <c r="D11" s="297"/>
      <c r="E11" s="304"/>
      <c r="F11" s="305"/>
      <c r="G11" s="308"/>
      <c r="H11" s="309"/>
      <c r="I11" s="304"/>
      <c r="J11" s="305"/>
      <c r="K11" s="181"/>
    </row>
    <row r="12" spans="1:11" ht="24.95" customHeight="1" x14ac:dyDescent="0.15">
      <c r="A12" s="181"/>
      <c r="B12" s="490"/>
      <c r="C12" s="491"/>
      <c r="D12" s="299" t="s">
        <v>192</v>
      </c>
      <c r="E12" s="480"/>
      <c r="F12" s="481"/>
      <c r="G12" s="482">
        <f>IFERROR(SUM(G8:G11),"")</f>
        <v>0</v>
      </c>
      <c r="H12" s="483"/>
      <c r="I12" s="480"/>
      <c r="J12" s="481"/>
      <c r="K12" s="181"/>
    </row>
    <row r="13" spans="1:11" ht="6" hidden="1" customHeight="1" x14ac:dyDescent="0.15">
      <c r="A13" s="181" t="s">
        <v>279</v>
      </c>
      <c r="B13" s="492"/>
      <c r="C13" s="493"/>
      <c r="D13" s="297"/>
      <c r="E13" s="304"/>
      <c r="F13" s="305"/>
      <c r="G13" s="308"/>
      <c r="H13" s="309"/>
      <c r="I13" s="304"/>
      <c r="J13" s="305"/>
      <c r="K13" s="181"/>
    </row>
    <row r="14" spans="1:11" ht="24.95" customHeight="1" x14ac:dyDescent="0.15">
      <c r="A14" s="181"/>
      <c r="B14" s="494" t="s">
        <v>301</v>
      </c>
      <c r="C14" s="495"/>
      <c r="D14" s="300" t="s">
        <v>579</v>
      </c>
      <c r="E14" s="476" t="s">
        <v>587</v>
      </c>
      <c r="F14" s="477"/>
      <c r="G14" s="478">
        <v>339580</v>
      </c>
      <c r="H14" s="479"/>
      <c r="I14" s="476" t="s">
        <v>593</v>
      </c>
      <c r="J14" s="477"/>
      <c r="K14" s="181"/>
    </row>
    <row r="15" spans="1:11" ht="24.95" customHeight="1" x14ac:dyDescent="0.15">
      <c r="A15" s="181"/>
      <c r="B15" s="496"/>
      <c r="C15" s="497"/>
      <c r="D15" s="300" t="s">
        <v>138</v>
      </c>
      <c r="E15" s="476" t="s">
        <v>588</v>
      </c>
      <c r="F15" s="477"/>
      <c r="G15" s="478">
        <v>131419321</v>
      </c>
      <c r="H15" s="479"/>
      <c r="I15" s="476" t="s">
        <v>595</v>
      </c>
      <c r="J15" s="477"/>
      <c r="K15" s="181"/>
    </row>
    <row r="16" spans="1:11" ht="24.95" customHeight="1" x14ac:dyDescent="0.15">
      <c r="A16" s="181"/>
      <c r="B16" s="496"/>
      <c r="C16" s="497"/>
      <c r="D16" s="300" t="s">
        <v>580</v>
      </c>
      <c r="E16" s="484" t="s">
        <v>383</v>
      </c>
      <c r="F16" s="485"/>
      <c r="G16" s="478">
        <v>52805925</v>
      </c>
      <c r="H16" s="479"/>
      <c r="I16" s="476" t="s">
        <v>137</v>
      </c>
      <c r="J16" s="477"/>
      <c r="K16" s="181"/>
    </row>
    <row r="17" spans="1:11" ht="24.95" customHeight="1" x14ac:dyDescent="0.15">
      <c r="A17" s="181"/>
      <c r="B17" s="496"/>
      <c r="C17" s="497"/>
      <c r="D17" s="300" t="s">
        <v>189</v>
      </c>
      <c r="E17" s="484" t="s">
        <v>568</v>
      </c>
      <c r="F17" s="485"/>
      <c r="G17" s="478">
        <v>117722276</v>
      </c>
      <c r="H17" s="479"/>
      <c r="I17" s="476" t="s">
        <v>596</v>
      </c>
      <c r="J17" s="477"/>
      <c r="K17" s="181"/>
    </row>
    <row r="18" spans="1:11" ht="24.95" customHeight="1" x14ac:dyDescent="0.15">
      <c r="A18" s="181"/>
      <c r="B18" s="496"/>
      <c r="C18" s="497"/>
      <c r="D18" s="300" t="s">
        <v>581</v>
      </c>
      <c r="E18" s="484" t="s">
        <v>156</v>
      </c>
      <c r="F18" s="485"/>
      <c r="G18" s="478">
        <v>144166589</v>
      </c>
      <c r="H18" s="479"/>
      <c r="I18" s="476" t="s">
        <v>597</v>
      </c>
      <c r="J18" s="477"/>
      <c r="K18" s="181"/>
    </row>
    <row r="19" spans="1:11" ht="24.95" customHeight="1" x14ac:dyDescent="0.15">
      <c r="A19" s="181"/>
      <c r="B19" s="496"/>
      <c r="C19" s="497"/>
      <c r="D19" s="300" t="s">
        <v>582</v>
      </c>
      <c r="E19" s="484" t="s">
        <v>590</v>
      </c>
      <c r="F19" s="485"/>
      <c r="G19" s="478">
        <v>4091514</v>
      </c>
      <c r="H19" s="479"/>
      <c r="I19" s="476" t="s">
        <v>594</v>
      </c>
      <c r="J19" s="477"/>
      <c r="K19" s="181"/>
    </row>
    <row r="20" spans="1:11" ht="24.95" customHeight="1" x14ac:dyDescent="0.15">
      <c r="A20" s="181"/>
      <c r="B20" s="496"/>
      <c r="C20" s="497"/>
      <c r="D20" s="300" t="s">
        <v>592</v>
      </c>
      <c r="E20" s="484" t="s">
        <v>591</v>
      </c>
      <c r="F20" s="485"/>
      <c r="G20" s="478">
        <v>237500</v>
      </c>
      <c r="H20" s="479"/>
      <c r="I20" s="476" t="s">
        <v>137</v>
      </c>
      <c r="J20" s="477"/>
      <c r="K20" s="181"/>
    </row>
    <row r="21" spans="1:11" ht="24.95" customHeight="1" x14ac:dyDescent="0.15">
      <c r="A21" s="181"/>
      <c r="B21" s="496"/>
      <c r="C21" s="497"/>
      <c r="D21" s="301" t="s">
        <v>552</v>
      </c>
      <c r="E21" s="476" t="s">
        <v>283</v>
      </c>
      <c r="F21" s="477"/>
      <c r="G21" s="478">
        <v>40000</v>
      </c>
      <c r="H21" s="479"/>
      <c r="I21" s="476" t="s">
        <v>137</v>
      </c>
      <c r="J21" s="477"/>
      <c r="K21" s="181"/>
    </row>
    <row r="22" spans="1:11" ht="24.95" customHeight="1" x14ac:dyDescent="0.15">
      <c r="A22" s="181"/>
      <c r="B22" s="496"/>
      <c r="C22" s="497"/>
      <c r="D22" s="300"/>
      <c r="E22" s="476"/>
      <c r="F22" s="477"/>
      <c r="G22" s="478"/>
      <c r="H22" s="479"/>
      <c r="I22" s="476"/>
      <c r="J22" s="477"/>
      <c r="K22" s="181"/>
    </row>
    <row r="23" spans="1:11" ht="24.95" customHeight="1" x14ac:dyDescent="0.15">
      <c r="A23" s="181"/>
      <c r="B23" s="496"/>
      <c r="C23" s="497"/>
      <c r="D23" s="300"/>
      <c r="E23" s="476"/>
      <c r="F23" s="477"/>
      <c r="G23" s="478"/>
      <c r="H23" s="479"/>
      <c r="I23" s="476"/>
      <c r="J23" s="477"/>
      <c r="K23" s="181"/>
    </row>
    <row r="24" spans="1:11" ht="24.95" customHeight="1" x14ac:dyDescent="0.15">
      <c r="A24" s="181"/>
      <c r="B24" s="496"/>
      <c r="C24" s="497"/>
      <c r="D24" s="300"/>
      <c r="E24" s="476"/>
      <c r="F24" s="477"/>
      <c r="G24" s="478"/>
      <c r="H24" s="479"/>
      <c r="I24" s="476"/>
      <c r="J24" s="477"/>
      <c r="K24" s="181"/>
    </row>
    <row r="25" spans="1:11" ht="24.95" customHeight="1" x14ac:dyDescent="0.15">
      <c r="A25" s="181"/>
      <c r="B25" s="496"/>
      <c r="C25" s="497"/>
      <c r="D25" s="300"/>
      <c r="E25" s="476"/>
      <c r="F25" s="477"/>
      <c r="G25" s="478"/>
      <c r="H25" s="479"/>
      <c r="I25" s="476"/>
      <c r="J25" s="477"/>
      <c r="K25" s="181"/>
    </row>
    <row r="26" spans="1:11" ht="24.95" customHeight="1" x14ac:dyDescent="0.15">
      <c r="A26" s="181"/>
      <c r="B26" s="496"/>
      <c r="C26" s="497"/>
      <c r="D26" s="300"/>
      <c r="E26" s="476"/>
      <c r="F26" s="477"/>
      <c r="G26" s="478"/>
      <c r="H26" s="479"/>
      <c r="I26" s="476"/>
      <c r="J26" s="477"/>
      <c r="K26" s="181"/>
    </row>
    <row r="27" spans="1:11" ht="24.95" customHeight="1" x14ac:dyDescent="0.15">
      <c r="A27" s="181"/>
      <c r="B27" s="496"/>
      <c r="C27" s="497"/>
      <c r="D27" s="300"/>
      <c r="E27" s="476"/>
      <c r="F27" s="477"/>
      <c r="G27" s="478"/>
      <c r="H27" s="479"/>
      <c r="I27" s="476"/>
      <c r="J27" s="477"/>
      <c r="K27" s="181"/>
    </row>
    <row r="28" spans="1:11" ht="24.95" customHeight="1" x14ac:dyDescent="0.15">
      <c r="A28" s="181"/>
      <c r="B28" s="496"/>
      <c r="C28" s="497"/>
      <c r="D28" s="300"/>
      <c r="E28" s="476"/>
      <c r="F28" s="477"/>
      <c r="G28" s="478"/>
      <c r="H28" s="479"/>
      <c r="I28" s="476"/>
      <c r="J28" s="477"/>
      <c r="K28" s="181"/>
    </row>
    <row r="29" spans="1:11" ht="6" hidden="1" customHeight="1" x14ac:dyDescent="0.15">
      <c r="A29" s="181" t="s">
        <v>280</v>
      </c>
      <c r="B29" s="496"/>
      <c r="C29" s="497"/>
      <c r="D29" s="297"/>
      <c r="E29" s="304"/>
      <c r="F29" s="305"/>
      <c r="G29" s="308"/>
      <c r="H29" s="309"/>
      <c r="I29" s="261"/>
      <c r="J29" s="276"/>
      <c r="K29" s="181"/>
    </row>
    <row r="30" spans="1:11" ht="24.95" customHeight="1" x14ac:dyDescent="0.15">
      <c r="A30" s="181"/>
      <c r="B30" s="498"/>
      <c r="C30" s="499"/>
      <c r="D30" s="302" t="s">
        <v>192</v>
      </c>
      <c r="E30" s="480"/>
      <c r="F30" s="481"/>
      <c r="G30" s="482">
        <f>IFERROR(SUM(G13:G29),"")</f>
        <v>450822705</v>
      </c>
      <c r="H30" s="483"/>
      <c r="I30" s="480"/>
      <c r="J30" s="481"/>
      <c r="K30" s="181"/>
    </row>
    <row r="31" spans="1:11" ht="24.95" customHeight="1" x14ac:dyDescent="0.15">
      <c r="A31" s="181"/>
      <c r="B31" s="486" t="s">
        <v>15</v>
      </c>
      <c r="C31" s="487"/>
      <c r="D31" s="303"/>
      <c r="E31" s="480"/>
      <c r="F31" s="481"/>
      <c r="G31" s="482">
        <f>IFERROR(SUM(G12,G30),"")</f>
        <v>450822705</v>
      </c>
      <c r="H31" s="483"/>
      <c r="I31" s="480"/>
      <c r="J31" s="481"/>
      <c r="K31" s="181"/>
    </row>
    <row r="32" spans="1:11" ht="3.75" customHeight="1" x14ac:dyDescent="0.15">
      <c r="A32" s="181"/>
      <c r="B32" s="181"/>
      <c r="C32" s="181"/>
      <c r="D32" s="181"/>
      <c r="E32" s="181"/>
      <c r="F32" s="181"/>
      <c r="G32" s="181"/>
      <c r="H32" s="181"/>
      <c r="I32" s="181"/>
      <c r="J32" s="181"/>
      <c r="K32" s="181"/>
    </row>
    <row r="33" ht="12" customHeight="1" x14ac:dyDescent="0.15"/>
  </sheetData>
  <mergeCells count="72">
    <mergeCell ref="B31:C31"/>
    <mergeCell ref="E31:F31"/>
    <mergeCell ref="G31:H31"/>
    <mergeCell ref="I31:J31"/>
    <mergeCell ref="B9:C13"/>
    <mergeCell ref="B14:C30"/>
    <mergeCell ref="E28:F28"/>
    <mergeCell ref="G28:H28"/>
    <mergeCell ref="I28:J28"/>
    <mergeCell ref="E30:F30"/>
    <mergeCell ref="G30:H30"/>
    <mergeCell ref="I30:J30"/>
    <mergeCell ref="E26:F26"/>
    <mergeCell ref="G26:H26"/>
    <mergeCell ref="I26:J26"/>
    <mergeCell ref="E27:F27"/>
    <mergeCell ref="G27:H27"/>
    <mergeCell ref="I27:J27"/>
    <mergeCell ref="E24:F24"/>
    <mergeCell ref="G24:H24"/>
    <mergeCell ref="I24:J24"/>
    <mergeCell ref="E25:F25"/>
    <mergeCell ref="G25:H25"/>
    <mergeCell ref="I25:J25"/>
    <mergeCell ref="E22:F22"/>
    <mergeCell ref="G22:H22"/>
    <mergeCell ref="I22:J22"/>
    <mergeCell ref="E23:F23"/>
    <mergeCell ref="G23:H23"/>
    <mergeCell ref="I23:J23"/>
    <mergeCell ref="E20:F20"/>
    <mergeCell ref="G20:H20"/>
    <mergeCell ref="I20:J20"/>
    <mergeCell ref="E21:F21"/>
    <mergeCell ref="G21:H21"/>
    <mergeCell ref="I21:J21"/>
    <mergeCell ref="E18:F18"/>
    <mergeCell ref="G18:H18"/>
    <mergeCell ref="I18:J18"/>
    <mergeCell ref="E19:F19"/>
    <mergeCell ref="G19:H19"/>
    <mergeCell ref="I19:J19"/>
    <mergeCell ref="E16:F16"/>
    <mergeCell ref="G16:H16"/>
    <mergeCell ref="I16:J16"/>
    <mergeCell ref="E17:F17"/>
    <mergeCell ref="G17:H17"/>
    <mergeCell ref="I17:J17"/>
    <mergeCell ref="E14:F14"/>
    <mergeCell ref="G14:H14"/>
    <mergeCell ref="I14:J14"/>
    <mergeCell ref="E15:F15"/>
    <mergeCell ref="G15:H15"/>
    <mergeCell ref="I15:J15"/>
    <mergeCell ref="E10:F10"/>
    <mergeCell ref="G10:H10"/>
    <mergeCell ref="I10:J10"/>
    <mergeCell ref="E12:F12"/>
    <mergeCell ref="G12:H12"/>
    <mergeCell ref="I12:J12"/>
    <mergeCell ref="B7:C7"/>
    <mergeCell ref="E7:F7"/>
    <mergeCell ref="G7:H7"/>
    <mergeCell ref="I7:J7"/>
    <mergeCell ref="E9:F9"/>
    <mergeCell ref="G9:H9"/>
    <mergeCell ref="I9:J9"/>
    <mergeCell ref="G2:H2"/>
    <mergeCell ref="I2:J2"/>
    <mergeCell ref="G3:H3"/>
    <mergeCell ref="I3:J3"/>
    <mergeCell ref="I6:J6"/>
  </mergeCells>
  <phoneticPr fontId="5"/>
  <printOptions horizontalCentered="1"/>
  <pageMargins left="0.39370078740157483" right="0.39370078740157483" top="0.59055118110236215" bottom="0.59055118110236215" header="0" footer="0"/>
  <pageSetup paperSize="9" scale="10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825" r:id="rId4" name="ボタン 1">
              <controlPr defaultSize="0" print="0" autoFill="0" autoPict="0" macro="[0]!T002_3_9_行追加">
                <anchor>
                  <from>
                    <xdr:col>1</xdr:col>
                    <xdr:colOff>314325</xdr:colOff>
                    <xdr:row>2</xdr:row>
                    <xdr:rowOff>9525</xdr:rowOff>
                  </from>
                  <to>
                    <xdr:col>2</xdr:col>
                    <xdr:colOff>285750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6" r:id="rId5" name="ボタン 2">
              <controlPr defaultSize="0" print="0" autoFill="0" autoPict="0" macro="[0]!T002_3_9_行削除">
                <anchor>
                  <from>
                    <xdr:col>2</xdr:col>
                    <xdr:colOff>447675</xdr:colOff>
                    <xdr:row>2</xdr:row>
                    <xdr:rowOff>9525</xdr:rowOff>
                  </from>
                  <to>
                    <xdr:col>3</xdr:col>
                    <xdr:colOff>419100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M88"/>
  <sheetViews>
    <sheetView showGridLines="0" view="pageBreakPreview" topLeftCell="C1" zoomScaleSheetLayoutView="100" workbookViewId="0">
      <selection activeCell="F9" sqref="F9"/>
    </sheetView>
  </sheetViews>
  <sheetFormatPr defaultRowHeight="13.5" x14ac:dyDescent="0.15"/>
  <cols>
    <col min="1" max="1" width="0.5" style="178" customWidth="1"/>
    <col min="2" max="3" width="12.625" style="178" customWidth="1"/>
    <col min="4" max="4" width="8.375" style="178" customWidth="1"/>
    <col min="5" max="5" width="16.75" style="178" customWidth="1"/>
    <col min="6" max="6" width="11.125" style="178" customWidth="1"/>
    <col min="7" max="7" width="0.75" style="178" customWidth="1"/>
    <col min="8" max="8" width="12.75" style="178" bestFit="1" customWidth="1"/>
    <col min="9" max="9" width="10.125" style="178" customWidth="1"/>
    <col min="10" max="10" width="12.75" style="178" bestFit="1" customWidth="1"/>
    <col min="11" max="11" width="10.125" style="178" customWidth="1"/>
    <col min="12" max="12" width="12.75" style="178" bestFit="1" customWidth="1"/>
    <col min="13" max="13" width="10.125" style="178" bestFit="1" customWidth="1"/>
    <col min="14" max="14" width="9" style="178" customWidth="1"/>
    <col min="15" max="16384" width="9" style="178"/>
  </cols>
  <sheetData>
    <row r="1" spans="1:13" ht="35.25" customHeight="1" x14ac:dyDescent="0.15"/>
    <row r="2" spans="1:13" ht="36" x14ac:dyDescent="0.15">
      <c r="H2" s="233" t="s">
        <v>238</v>
      </c>
      <c r="I2" s="189" t="s">
        <v>240</v>
      </c>
      <c r="J2" s="233" t="s">
        <v>97</v>
      </c>
      <c r="K2" s="189" t="s">
        <v>242</v>
      </c>
      <c r="L2" s="233" t="s">
        <v>249</v>
      </c>
      <c r="M2" s="233" t="s">
        <v>247</v>
      </c>
    </row>
    <row r="3" spans="1:13" ht="30" customHeight="1" x14ac:dyDescent="0.15">
      <c r="H3" s="193">
        <v>2523342648</v>
      </c>
      <c r="I3" s="195" t="str">
        <f>IF(SUM($F28,$F48,F68)=$H$3,"○","×")</f>
        <v>○</v>
      </c>
      <c r="J3" s="193">
        <v>2042491563</v>
      </c>
      <c r="K3" s="195" t="str">
        <f>IF(SUM($F14,$F34,F54)=$J$3,"○","×")</f>
        <v>○</v>
      </c>
      <c r="L3" s="193">
        <v>480851085</v>
      </c>
      <c r="M3" s="195" t="str">
        <f>IF(SUM($F27,$F47,F60)=$L$3,"○","×")</f>
        <v>○</v>
      </c>
    </row>
    <row r="4" spans="1:13" ht="13.5" customHeight="1" x14ac:dyDescent="0.15"/>
    <row r="5" spans="1:13" ht="15" customHeight="1" x14ac:dyDescent="0.15">
      <c r="B5" s="500" t="s">
        <v>194</v>
      </c>
      <c r="C5" s="500"/>
      <c r="D5" s="500"/>
      <c r="E5" s="500"/>
      <c r="F5" s="500"/>
    </row>
    <row r="6" spans="1:13" ht="14.25" customHeight="1" x14ac:dyDescent="0.15">
      <c r="B6" s="312" t="s">
        <v>196</v>
      </c>
      <c r="F6" s="320" t="s">
        <v>302</v>
      </c>
    </row>
    <row r="7" spans="1:13" x14ac:dyDescent="0.15">
      <c r="B7" s="184" t="s">
        <v>199</v>
      </c>
      <c r="C7" s="184" t="s">
        <v>49</v>
      </c>
      <c r="D7" s="316" t="s">
        <v>200</v>
      </c>
      <c r="E7" s="316"/>
      <c r="F7" s="189" t="s">
        <v>2</v>
      </c>
    </row>
    <row r="8" spans="1:13" hidden="1" x14ac:dyDescent="0.15">
      <c r="A8" s="178" t="s">
        <v>279</v>
      </c>
      <c r="B8" s="313"/>
      <c r="C8" s="313"/>
      <c r="D8" s="501"/>
      <c r="E8" s="502"/>
      <c r="F8" s="190"/>
    </row>
    <row r="9" spans="1:13" x14ac:dyDescent="0.15">
      <c r="B9" s="513" t="s">
        <v>598</v>
      </c>
      <c r="C9" s="510" t="s">
        <v>48</v>
      </c>
      <c r="D9" s="503" t="s">
        <v>600</v>
      </c>
      <c r="E9" s="456"/>
      <c r="F9" s="191">
        <v>2003319415</v>
      </c>
    </row>
    <row r="10" spans="1:13" x14ac:dyDescent="0.15">
      <c r="B10" s="513"/>
      <c r="C10" s="510"/>
      <c r="D10" s="503" t="s">
        <v>422</v>
      </c>
      <c r="E10" s="456"/>
      <c r="F10" s="191">
        <v>32381477</v>
      </c>
    </row>
    <row r="11" spans="1:13" x14ac:dyDescent="0.15">
      <c r="B11" s="513"/>
      <c r="C11" s="510"/>
      <c r="D11" s="503" t="s">
        <v>601</v>
      </c>
      <c r="E11" s="456"/>
      <c r="F11" s="191">
        <v>757091</v>
      </c>
    </row>
    <row r="12" spans="1:13" ht="13.5" customHeight="1" x14ac:dyDescent="0.15">
      <c r="A12" s="178" t="s">
        <v>280</v>
      </c>
      <c r="B12" s="513"/>
      <c r="C12" s="510"/>
      <c r="D12" s="504" t="s">
        <v>290</v>
      </c>
      <c r="E12" s="468"/>
      <c r="F12" s="192">
        <v>6033580</v>
      </c>
    </row>
    <row r="13" spans="1:13" ht="13.5" customHeight="1" x14ac:dyDescent="0.15">
      <c r="B13" s="513"/>
      <c r="C13" s="510"/>
      <c r="D13" s="504" t="s">
        <v>606</v>
      </c>
      <c r="E13" s="468"/>
      <c r="F13" s="192"/>
    </row>
    <row r="14" spans="1:13" x14ac:dyDescent="0.15">
      <c r="B14" s="513"/>
      <c r="C14" s="427"/>
      <c r="D14" s="505" t="s">
        <v>45</v>
      </c>
      <c r="E14" s="506"/>
      <c r="F14" s="193">
        <f>SUM(F8:F13)</f>
        <v>2042491563</v>
      </c>
    </row>
    <row r="15" spans="1:13" ht="13.5" hidden="1" customHeight="1" x14ac:dyDescent="0.15">
      <c r="A15" s="178" t="s">
        <v>279</v>
      </c>
      <c r="B15" s="513"/>
      <c r="C15" s="205"/>
      <c r="D15" s="428" t="s">
        <v>297</v>
      </c>
      <c r="E15" s="318"/>
      <c r="F15" s="321"/>
    </row>
    <row r="16" spans="1:13" x14ac:dyDescent="0.15">
      <c r="B16" s="513"/>
      <c r="C16" s="515" t="s">
        <v>24</v>
      </c>
      <c r="D16" s="511"/>
      <c r="E16" s="284" t="s">
        <v>603</v>
      </c>
      <c r="F16" s="191">
        <v>116989000</v>
      </c>
    </row>
    <row r="17" spans="1:6" x14ac:dyDescent="0.15">
      <c r="B17" s="513"/>
      <c r="C17" s="515"/>
      <c r="D17" s="511"/>
      <c r="E17" s="284" t="s">
        <v>602</v>
      </c>
      <c r="F17" s="191">
        <v>29186000</v>
      </c>
    </row>
    <row r="18" spans="1:6" x14ac:dyDescent="0.15">
      <c r="B18" s="513"/>
      <c r="C18" s="510"/>
      <c r="D18" s="511"/>
      <c r="E18" s="284"/>
      <c r="F18" s="191"/>
    </row>
    <row r="19" spans="1:6" ht="13.5" hidden="1" customHeight="1" x14ac:dyDescent="0.15">
      <c r="A19" s="178" t="s">
        <v>280</v>
      </c>
      <c r="B19" s="513"/>
      <c r="C19" s="510"/>
      <c r="D19" s="511"/>
      <c r="E19" s="319"/>
      <c r="F19" s="192"/>
    </row>
    <row r="20" spans="1:6" x14ac:dyDescent="0.15">
      <c r="B20" s="513"/>
      <c r="C20" s="510"/>
      <c r="D20" s="512"/>
      <c r="E20" s="317" t="s">
        <v>192</v>
      </c>
      <c r="F20" s="193">
        <f>SUM(F15:F19)</f>
        <v>146175000</v>
      </c>
    </row>
    <row r="21" spans="1:6" ht="13.5" hidden="1" customHeight="1" x14ac:dyDescent="0.15">
      <c r="A21" s="178" t="s">
        <v>279</v>
      </c>
      <c r="B21" s="513"/>
      <c r="C21" s="510"/>
      <c r="D21" s="428" t="s">
        <v>300</v>
      </c>
      <c r="E21" s="318"/>
      <c r="F21" s="321"/>
    </row>
    <row r="22" spans="1:6" x14ac:dyDescent="0.15">
      <c r="B22" s="513"/>
      <c r="C22" s="510"/>
      <c r="D22" s="511"/>
      <c r="E22" s="284" t="s">
        <v>603</v>
      </c>
      <c r="F22" s="191">
        <v>252649622</v>
      </c>
    </row>
    <row r="23" spans="1:6" x14ac:dyDescent="0.15">
      <c r="B23" s="513"/>
      <c r="C23" s="510"/>
      <c r="D23" s="511"/>
      <c r="E23" s="284" t="s">
        <v>602</v>
      </c>
      <c r="F23" s="191">
        <v>68164908</v>
      </c>
    </row>
    <row r="24" spans="1:6" x14ac:dyDescent="0.15">
      <c r="B24" s="513"/>
      <c r="C24" s="510"/>
      <c r="D24" s="511"/>
      <c r="E24" s="284" t="s">
        <v>225</v>
      </c>
      <c r="F24" s="191">
        <v>12072555</v>
      </c>
    </row>
    <row r="25" spans="1:6" ht="13.5" hidden="1" customHeight="1" x14ac:dyDescent="0.15">
      <c r="A25" s="178" t="s">
        <v>280</v>
      </c>
      <c r="B25" s="513"/>
      <c r="C25" s="510"/>
      <c r="D25" s="511"/>
      <c r="E25" s="319"/>
      <c r="F25" s="192"/>
    </row>
    <row r="26" spans="1:6" x14ac:dyDescent="0.15">
      <c r="B26" s="513"/>
      <c r="C26" s="510"/>
      <c r="D26" s="512"/>
      <c r="E26" s="317" t="s">
        <v>192</v>
      </c>
      <c r="F26" s="193">
        <f>SUM(F21:F25)</f>
        <v>332887085</v>
      </c>
    </row>
    <row r="27" spans="1:6" x14ac:dyDescent="0.15">
      <c r="B27" s="513"/>
      <c r="C27" s="427"/>
      <c r="D27" s="505" t="s">
        <v>45</v>
      </c>
      <c r="E27" s="506"/>
      <c r="F27" s="193">
        <f>SUM(F20,F26)</f>
        <v>479062085</v>
      </c>
    </row>
    <row r="28" spans="1:6" x14ac:dyDescent="0.15">
      <c r="B28" s="514"/>
      <c r="C28" s="505" t="s">
        <v>15</v>
      </c>
      <c r="D28" s="507"/>
      <c r="E28" s="506"/>
      <c r="F28" s="193">
        <f>SUM(F14,F27)</f>
        <v>2521553648</v>
      </c>
    </row>
    <row r="29" spans="1:6" hidden="1" x14ac:dyDescent="0.15">
      <c r="A29" s="178" t="s">
        <v>279</v>
      </c>
      <c r="B29" s="314"/>
      <c r="C29" s="313"/>
      <c r="D29" s="501"/>
      <c r="E29" s="502"/>
      <c r="F29" s="321"/>
    </row>
    <row r="30" spans="1:6" x14ac:dyDescent="0.15">
      <c r="B30" s="516" t="s">
        <v>599</v>
      </c>
      <c r="C30" s="510" t="s">
        <v>48</v>
      </c>
      <c r="D30" s="503"/>
      <c r="E30" s="456"/>
      <c r="F30" s="191"/>
    </row>
    <row r="31" spans="1:6" x14ac:dyDescent="0.15">
      <c r="B31" s="516"/>
      <c r="C31" s="510"/>
      <c r="D31" s="503"/>
      <c r="E31" s="456"/>
      <c r="F31" s="191"/>
    </row>
    <row r="32" spans="1:6" x14ac:dyDescent="0.15">
      <c r="B32" s="516"/>
      <c r="C32" s="510"/>
      <c r="D32" s="503"/>
      <c r="E32" s="456"/>
      <c r="F32" s="191"/>
    </row>
    <row r="33" spans="1:6" ht="13.5" hidden="1" customHeight="1" x14ac:dyDescent="0.15">
      <c r="A33" s="178" t="s">
        <v>280</v>
      </c>
      <c r="B33" s="516"/>
      <c r="C33" s="510"/>
      <c r="D33" s="504"/>
      <c r="E33" s="468"/>
      <c r="F33" s="192"/>
    </row>
    <row r="34" spans="1:6" x14ac:dyDescent="0.15">
      <c r="B34" s="516"/>
      <c r="C34" s="427"/>
      <c r="D34" s="505" t="s">
        <v>45</v>
      </c>
      <c r="E34" s="506"/>
      <c r="F34" s="193">
        <f>SUM(F29:F33)</f>
        <v>0</v>
      </c>
    </row>
    <row r="35" spans="1:6" ht="13.5" hidden="1" customHeight="1" x14ac:dyDescent="0.15">
      <c r="A35" s="178" t="s">
        <v>279</v>
      </c>
      <c r="B35" s="516"/>
      <c r="C35" s="205"/>
      <c r="D35" s="428" t="s">
        <v>297</v>
      </c>
      <c r="E35" s="318"/>
      <c r="F35" s="321"/>
    </row>
    <row r="36" spans="1:6" x14ac:dyDescent="0.15">
      <c r="B36" s="516"/>
      <c r="C36" s="515" t="s">
        <v>24</v>
      </c>
      <c r="D36" s="511"/>
      <c r="E36" s="284"/>
      <c r="F36" s="191"/>
    </row>
    <row r="37" spans="1:6" x14ac:dyDescent="0.15">
      <c r="B37" s="516"/>
      <c r="C37" s="515"/>
      <c r="D37" s="511"/>
      <c r="E37" s="284"/>
      <c r="F37" s="191"/>
    </row>
    <row r="38" spans="1:6" x14ac:dyDescent="0.15">
      <c r="B38" s="516"/>
      <c r="C38" s="510"/>
      <c r="D38" s="511"/>
      <c r="E38" s="284"/>
      <c r="F38" s="191"/>
    </row>
    <row r="39" spans="1:6" ht="13.5" hidden="1" customHeight="1" x14ac:dyDescent="0.15">
      <c r="A39" s="178" t="s">
        <v>280</v>
      </c>
      <c r="B39" s="516"/>
      <c r="C39" s="510"/>
      <c r="D39" s="511"/>
      <c r="E39" s="319"/>
      <c r="F39" s="192"/>
    </row>
    <row r="40" spans="1:6" x14ac:dyDescent="0.15">
      <c r="B40" s="516"/>
      <c r="C40" s="510"/>
      <c r="D40" s="512"/>
      <c r="E40" s="317" t="s">
        <v>192</v>
      </c>
      <c r="F40" s="193">
        <f>SUM(F35:F39)</f>
        <v>0</v>
      </c>
    </row>
    <row r="41" spans="1:6" ht="13.5" hidden="1" customHeight="1" x14ac:dyDescent="0.15">
      <c r="A41" s="178" t="s">
        <v>279</v>
      </c>
      <c r="B41" s="516"/>
      <c r="C41" s="510"/>
      <c r="D41" s="428" t="s">
        <v>300</v>
      </c>
      <c r="E41" s="318"/>
      <c r="F41" s="321"/>
    </row>
    <row r="42" spans="1:6" x14ac:dyDescent="0.15">
      <c r="B42" s="516"/>
      <c r="C42" s="510"/>
      <c r="D42" s="511"/>
      <c r="E42" s="284" t="s">
        <v>33</v>
      </c>
      <c r="F42" s="191">
        <v>1644000</v>
      </c>
    </row>
    <row r="43" spans="1:6" x14ac:dyDescent="0.15">
      <c r="B43" s="516"/>
      <c r="C43" s="510"/>
      <c r="D43" s="511"/>
      <c r="E43" s="284" t="s">
        <v>321</v>
      </c>
      <c r="F43" s="191">
        <v>145000</v>
      </c>
    </row>
    <row r="44" spans="1:6" x14ac:dyDescent="0.15">
      <c r="B44" s="516"/>
      <c r="C44" s="510"/>
      <c r="D44" s="511"/>
      <c r="E44" s="284"/>
      <c r="F44" s="191"/>
    </row>
    <row r="45" spans="1:6" ht="13.5" hidden="1" customHeight="1" x14ac:dyDescent="0.15">
      <c r="A45" s="178" t="s">
        <v>280</v>
      </c>
      <c r="B45" s="516"/>
      <c r="C45" s="510"/>
      <c r="D45" s="511"/>
      <c r="E45" s="319"/>
      <c r="F45" s="192"/>
    </row>
    <row r="46" spans="1:6" x14ac:dyDescent="0.15">
      <c r="B46" s="516"/>
      <c r="C46" s="510"/>
      <c r="D46" s="512"/>
      <c r="E46" s="317" t="s">
        <v>192</v>
      </c>
      <c r="F46" s="193">
        <f>SUM(F41:F45)</f>
        <v>1789000</v>
      </c>
    </row>
    <row r="47" spans="1:6" x14ac:dyDescent="0.15">
      <c r="B47" s="516"/>
      <c r="C47" s="427"/>
      <c r="D47" s="505" t="s">
        <v>45</v>
      </c>
      <c r="E47" s="506"/>
      <c r="F47" s="193">
        <f>SUM(F40,F46)</f>
        <v>1789000</v>
      </c>
    </row>
    <row r="48" spans="1:6" x14ac:dyDescent="0.15">
      <c r="B48" s="517"/>
      <c r="C48" s="505" t="s">
        <v>15</v>
      </c>
      <c r="D48" s="507"/>
      <c r="E48" s="506"/>
      <c r="F48" s="193">
        <f>SUM(F34,F47)</f>
        <v>1789000</v>
      </c>
    </row>
    <row r="49" spans="1:7" hidden="1" x14ac:dyDescent="0.15">
      <c r="A49" s="311" t="s">
        <v>279</v>
      </c>
      <c r="B49" s="315"/>
      <c r="C49" s="315"/>
      <c r="D49" s="508"/>
      <c r="E49" s="509"/>
      <c r="F49" s="322"/>
      <c r="G49" s="311"/>
    </row>
    <row r="50" spans="1:7" x14ac:dyDescent="0.15">
      <c r="A50" s="311"/>
      <c r="B50" s="516" t="s">
        <v>552</v>
      </c>
      <c r="C50" s="510" t="s">
        <v>48</v>
      </c>
      <c r="D50" s="503"/>
      <c r="E50" s="456"/>
      <c r="F50" s="191"/>
      <c r="G50" s="311"/>
    </row>
    <row r="51" spans="1:7" x14ac:dyDescent="0.15">
      <c r="A51" s="311"/>
      <c r="B51" s="516"/>
      <c r="C51" s="510"/>
      <c r="D51" s="503"/>
      <c r="E51" s="456"/>
      <c r="F51" s="191"/>
      <c r="G51" s="311"/>
    </row>
    <row r="52" spans="1:7" x14ac:dyDescent="0.15">
      <c r="A52" s="311"/>
      <c r="B52" s="516"/>
      <c r="C52" s="510"/>
      <c r="D52" s="503"/>
      <c r="E52" s="456"/>
      <c r="F52" s="191"/>
      <c r="G52" s="311"/>
    </row>
    <row r="53" spans="1:7" ht="13.5" hidden="1" customHeight="1" x14ac:dyDescent="0.15">
      <c r="A53" s="311" t="s">
        <v>280</v>
      </c>
      <c r="B53" s="516"/>
      <c r="C53" s="510"/>
      <c r="D53" s="504"/>
      <c r="E53" s="468"/>
      <c r="F53" s="192"/>
      <c r="G53" s="311"/>
    </row>
    <row r="54" spans="1:7" x14ac:dyDescent="0.15">
      <c r="A54" s="311"/>
      <c r="B54" s="516"/>
      <c r="C54" s="427"/>
      <c r="D54" s="505" t="s">
        <v>45</v>
      </c>
      <c r="E54" s="506"/>
      <c r="F54" s="193">
        <f>SUM(F49:F53)</f>
        <v>0</v>
      </c>
      <c r="G54" s="311"/>
    </row>
    <row r="55" spans="1:7" ht="13.5" hidden="1" customHeight="1" x14ac:dyDescent="0.15">
      <c r="A55" s="311" t="s">
        <v>279</v>
      </c>
      <c r="B55" s="516"/>
      <c r="C55" s="205"/>
      <c r="D55" s="428" t="s">
        <v>297</v>
      </c>
      <c r="E55" s="318"/>
      <c r="F55" s="321"/>
      <c r="G55" s="311"/>
    </row>
    <row r="56" spans="1:7" x14ac:dyDescent="0.15">
      <c r="A56" s="311"/>
      <c r="B56" s="516"/>
      <c r="C56" s="515" t="s">
        <v>24</v>
      </c>
      <c r="D56" s="511"/>
      <c r="E56" s="284"/>
      <c r="F56" s="191"/>
      <c r="G56" s="311"/>
    </row>
    <row r="57" spans="1:7" x14ac:dyDescent="0.15">
      <c r="A57" s="311"/>
      <c r="B57" s="516"/>
      <c r="C57" s="515"/>
      <c r="D57" s="511"/>
      <c r="E57" s="284"/>
      <c r="F57" s="191"/>
      <c r="G57" s="311"/>
    </row>
    <row r="58" spans="1:7" x14ac:dyDescent="0.15">
      <c r="A58" s="311"/>
      <c r="B58" s="516"/>
      <c r="C58" s="510"/>
      <c r="D58" s="511"/>
      <c r="E58" s="284"/>
      <c r="F58" s="191"/>
      <c r="G58" s="311"/>
    </row>
    <row r="59" spans="1:7" ht="13.5" hidden="1" customHeight="1" x14ac:dyDescent="0.15">
      <c r="A59" s="311" t="s">
        <v>280</v>
      </c>
      <c r="B59" s="516"/>
      <c r="C59" s="510"/>
      <c r="D59" s="511"/>
      <c r="E59" s="319"/>
      <c r="F59" s="192"/>
      <c r="G59" s="311"/>
    </row>
    <row r="60" spans="1:7" x14ac:dyDescent="0.15">
      <c r="A60" s="311"/>
      <c r="B60" s="516"/>
      <c r="C60" s="510"/>
      <c r="D60" s="512"/>
      <c r="E60" s="317" t="s">
        <v>192</v>
      </c>
      <c r="F60" s="193">
        <f>SUM(F55:F59)</f>
        <v>0</v>
      </c>
      <c r="G60" s="311"/>
    </row>
    <row r="61" spans="1:7" ht="13.5" hidden="1" customHeight="1" x14ac:dyDescent="0.15">
      <c r="A61" s="311" t="s">
        <v>279</v>
      </c>
      <c r="B61" s="516"/>
      <c r="C61" s="510"/>
      <c r="D61" s="428" t="s">
        <v>300</v>
      </c>
      <c r="E61" s="318"/>
      <c r="F61" s="321"/>
      <c r="G61" s="311"/>
    </row>
    <row r="62" spans="1:7" x14ac:dyDescent="0.15">
      <c r="A62" s="311"/>
      <c r="B62" s="516"/>
      <c r="C62" s="510"/>
      <c r="D62" s="511"/>
      <c r="E62" s="284"/>
      <c r="F62" s="191"/>
      <c r="G62" s="311"/>
    </row>
    <row r="63" spans="1:7" x14ac:dyDescent="0.15">
      <c r="A63" s="311"/>
      <c r="B63" s="516"/>
      <c r="C63" s="510"/>
      <c r="D63" s="511"/>
      <c r="E63" s="284"/>
      <c r="F63" s="191"/>
      <c r="G63" s="311"/>
    </row>
    <row r="64" spans="1:7" x14ac:dyDescent="0.15">
      <c r="A64" s="311"/>
      <c r="B64" s="516"/>
      <c r="C64" s="510"/>
      <c r="D64" s="511"/>
      <c r="E64" s="284"/>
      <c r="F64" s="191"/>
      <c r="G64" s="311"/>
    </row>
    <row r="65" spans="1:7" ht="13.5" hidden="1" customHeight="1" x14ac:dyDescent="0.15">
      <c r="A65" s="311" t="s">
        <v>280</v>
      </c>
      <c r="B65" s="516"/>
      <c r="C65" s="510"/>
      <c r="D65" s="511"/>
      <c r="E65" s="319"/>
      <c r="F65" s="192"/>
      <c r="G65" s="311"/>
    </row>
    <row r="66" spans="1:7" x14ac:dyDescent="0.15">
      <c r="A66" s="311"/>
      <c r="B66" s="516"/>
      <c r="C66" s="510"/>
      <c r="D66" s="512"/>
      <c r="E66" s="317" t="s">
        <v>192</v>
      </c>
      <c r="F66" s="193">
        <f>SUM(F61:F65)</f>
        <v>0</v>
      </c>
      <c r="G66" s="311"/>
    </row>
    <row r="67" spans="1:7" x14ac:dyDescent="0.15">
      <c r="A67" s="311"/>
      <c r="B67" s="516"/>
      <c r="C67" s="427"/>
      <c r="D67" s="505" t="s">
        <v>45</v>
      </c>
      <c r="E67" s="506"/>
      <c r="F67" s="193">
        <f>SUM(F60,F66)</f>
        <v>0</v>
      </c>
      <c r="G67" s="311"/>
    </row>
    <row r="68" spans="1:7" x14ac:dyDescent="0.15">
      <c r="A68" s="311"/>
      <c r="B68" s="517"/>
      <c r="C68" s="505" t="s">
        <v>15</v>
      </c>
      <c r="D68" s="507"/>
      <c r="E68" s="506"/>
      <c r="F68" s="193">
        <f>SUM(F54,F67)</f>
        <v>0</v>
      </c>
      <c r="G68" s="311"/>
    </row>
    <row r="69" spans="1:7" hidden="1" x14ac:dyDescent="0.15">
      <c r="A69" s="311" t="s">
        <v>279</v>
      </c>
      <c r="B69" s="315"/>
      <c r="C69" s="315"/>
      <c r="D69" s="508"/>
      <c r="E69" s="509"/>
      <c r="F69" s="322"/>
      <c r="G69" s="311"/>
    </row>
    <row r="70" spans="1:7" x14ac:dyDescent="0.15">
      <c r="A70" s="311"/>
      <c r="B70" s="513"/>
      <c r="C70" s="510" t="s">
        <v>48</v>
      </c>
      <c r="D70" s="503"/>
      <c r="E70" s="456"/>
      <c r="F70" s="191"/>
      <c r="G70" s="311"/>
    </row>
    <row r="71" spans="1:7" x14ac:dyDescent="0.15">
      <c r="A71" s="311"/>
      <c r="B71" s="513"/>
      <c r="C71" s="510"/>
      <c r="D71" s="503"/>
      <c r="E71" s="456"/>
      <c r="F71" s="191"/>
      <c r="G71" s="311"/>
    </row>
    <row r="72" spans="1:7" x14ac:dyDescent="0.15">
      <c r="A72" s="311"/>
      <c r="B72" s="513"/>
      <c r="C72" s="510"/>
      <c r="D72" s="503"/>
      <c r="E72" s="456"/>
      <c r="F72" s="191"/>
      <c r="G72" s="311"/>
    </row>
    <row r="73" spans="1:7" hidden="1" x14ac:dyDescent="0.15">
      <c r="A73" s="311" t="s">
        <v>280</v>
      </c>
      <c r="B73" s="513"/>
      <c r="C73" s="510"/>
      <c r="D73" s="504"/>
      <c r="E73" s="468"/>
      <c r="F73" s="192"/>
      <c r="G73" s="311"/>
    </row>
    <row r="74" spans="1:7" x14ac:dyDescent="0.15">
      <c r="A74" s="311"/>
      <c r="B74" s="513"/>
      <c r="C74" s="427"/>
      <c r="D74" s="505" t="s">
        <v>45</v>
      </c>
      <c r="E74" s="506"/>
      <c r="F74" s="193">
        <f>SUM(F69:F73)</f>
        <v>0</v>
      </c>
      <c r="G74" s="311"/>
    </row>
    <row r="75" spans="1:7" hidden="1" x14ac:dyDescent="0.15">
      <c r="A75" s="311" t="s">
        <v>279</v>
      </c>
      <c r="B75" s="513"/>
      <c r="C75" s="205"/>
      <c r="D75" s="428" t="s">
        <v>297</v>
      </c>
      <c r="E75" s="318"/>
      <c r="F75" s="321"/>
      <c r="G75" s="311"/>
    </row>
    <row r="76" spans="1:7" x14ac:dyDescent="0.15">
      <c r="A76" s="311"/>
      <c r="B76" s="513"/>
      <c r="C76" s="515" t="s">
        <v>24</v>
      </c>
      <c r="D76" s="511"/>
      <c r="E76" s="284"/>
      <c r="F76" s="191"/>
      <c r="G76" s="311"/>
    </row>
    <row r="77" spans="1:7" x14ac:dyDescent="0.15">
      <c r="A77" s="311"/>
      <c r="B77" s="513"/>
      <c r="C77" s="515"/>
      <c r="D77" s="511"/>
      <c r="E77" s="284"/>
      <c r="F77" s="191"/>
      <c r="G77" s="311"/>
    </row>
    <row r="78" spans="1:7" x14ac:dyDescent="0.15">
      <c r="A78" s="311"/>
      <c r="B78" s="513"/>
      <c r="C78" s="510"/>
      <c r="D78" s="511"/>
      <c r="E78" s="284"/>
      <c r="F78" s="191"/>
      <c r="G78" s="311"/>
    </row>
    <row r="79" spans="1:7" hidden="1" x14ac:dyDescent="0.15">
      <c r="A79" s="311" t="s">
        <v>280</v>
      </c>
      <c r="B79" s="513"/>
      <c r="C79" s="510"/>
      <c r="D79" s="511"/>
      <c r="E79" s="319"/>
      <c r="F79" s="192"/>
      <c r="G79" s="311"/>
    </row>
    <row r="80" spans="1:7" x14ac:dyDescent="0.15">
      <c r="A80" s="311"/>
      <c r="B80" s="513"/>
      <c r="C80" s="510"/>
      <c r="D80" s="512"/>
      <c r="E80" s="317" t="s">
        <v>192</v>
      </c>
      <c r="F80" s="193">
        <f>SUM(F75:F79)</f>
        <v>0</v>
      </c>
      <c r="G80" s="311"/>
    </row>
    <row r="81" spans="1:7" hidden="1" x14ac:dyDescent="0.15">
      <c r="A81" s="311" t="s">
        <v>279</v>
      </c>
      <c r="B81" s="513"/>
      <c r="C81" s="510"/>
      <c r="D81" s="428" t="s">
        <v>300</v>
      </c>
      <c r="E81" s="318"/>
      <c r="F81" s="321"/>
      <c r="G81" s="311"/>
    </row>
    <row r="82" spans="1:7" x14ac:dyDescent="0.15">
      <c r="A82" s="311"/>
      <c r="B82" s="513"/>
      <c r="C82" s="510"/>
      <c r="D82" s="511"/>
      <c r="E82" s="284"/>
      <c r="F82" s="191"/>
      <c r="G82" s="311"/>
    </row>
    <row r="83" spans="1:7" x14ac:dyDescent="0.15">
      <c r="A83" s="311"/>
      <c r="B83" s="513"/>
      <c r="C83" s="510"/>
      <c r="D83" s="511"/>
      <c r="E83" s="284"/>
      <c r="F83" s="191"/>
      <c r="G83" s="311"/>
    </row>
    <row r="84" spans="1:7" x14ac:dyDescent="0.15">
      <c r="A84" s="311"/>
      <c r="B84" s="513"/>
      <c r="C84" s="510"/>
      <c r="D84" s="511"/>
      <c r="E84" s="284"/>
      <c r="F84" s="191"/>
      <c r="G84" s="311"/>
    </row>
    <row r="85" spans="1:7" hidden="1" x14ac:dyDescent="0.15">
      <c r="A85" s="311" t="s">
        <v>280</v>
      </c>
      <c r="B85" s="513"/>
      <c r="C85" s="510"/>
      <c r="D85" s="511"/>
      <c r="E85" s="319"/>
      <c r="F85" s="192"/>
      <c r="G85" s="311"/>
    </row>
    <row r="86" spans="1:7" x14ac:dyDescent="0.15">
      <c r="A86" s="311"/>
      <c r="B86" s="513"/>
      <c r="C86" s="510"/>
      <c r="D86" s="512"/>
      <c r="E86" s="317" t="s">
        <v>192</v>
      </c>
      <c r="F86" s="193">
        <f>SUM(F81:F85)</f>
        <v>0</v>
      </c>
      <c r="G86" s="311"/>
    </row>
    <row r="87" spans="1:7" x14ac:dyDescent="0.15">
      <c r="A87" s="311"/>
      <c r="B87" s="513"/>
      <c r="C87" s="427"/>
      <c r="D87" s="505" t="s">
        <v>45</v>
      </c>
      <c r="E87" s="506"/>
      <c r="F87" s="193">
        <f>SUM(F80,F86)</f>
        <v>0</v>
      </c>
      <c r="G87" s="311"/>
    </row>
    <row r="88" spans="1:7" x14ac:dyDescent="0.15">
      <c r="A88" s="311"/>
      <c r="B88" s="514"/>
      <c r="C88" s="505" t="s">
        <v>15</v>
      </c>
      <c r="D88" s="507"/>
      <c r="E88" s="506"/>
      <c r="F88" s="193">
        <f>SUM(F74,F87)</f>
        <v>0</v>
      </c>
      <c r="G88" s="311"/>
    </row>
  </sheetData>
  <mergeCells count="54">
    <mergeCell ref="B30:B48"/>
    <mergeCell ref="C36:C47"/>
    <mergeCell ref="B50:B68"/>
    <mergeCell ref="C56:C67"/>
    <mergeCell ref="B70:B88"/>
    <mergeCell ref="C76:C87"/>
    <mergeCell ref="D73:E73"/>
    <mergeCell ref="D74:E74"/>
    <mergeCell ref="D87:E87"/>
    <mergeCell ref="C88:E88"/>
    <mergeCell ref="C9:C14"/>
    <mergeCell ref="D15:D20"/>
    <mergeCell ref="D21:D26"/>
    <mergeCell ref="C30:C34"/>
    <mergeCell ref="D35:D40"/>
    <mergeCell ref="D41:D46"/>
    <mergeCell ref="C50:C54"/>
    <mergeCell ref="D55:D60"/>
    <mergeCell ref="D61:D66"/>
    <mergeCell ref="C70:C74"/>
    <mergeCell ref="D75:D80"/>
    <mergeCell ref="D81:D86"/>
    <mergeCell ref="C68:E68"/>
    <mergeCell ref="D69:E69"/>
    <mergeCell ref="D70:E70"/>
    <mergeCell ref="D71:E71"/>
    <mergeCell ref="D72:E72"/>
    <mergeCell ref="D51:E51"/>
    <mergeCell ref="D52:E52"/>
    <mergeCell ref="D53:E53"/>
    <mergeCell ref="D54:E54"/>
    <mergeCell ref="D67:E67"/>
    <mergeCell ref="D34:E34"/>
    <mergeCell ref="D47:E47"/>
    <mergeCell ref="C48:E48"/>
    <mergeCell ref="D49:E49"/>
    <mergeCell ref="D50:E50"/>
    <mergeCell ref="D29:E29"/>
    <mergeCell ref="D30:E30"/>
    <mergeCell ref="D31:E31"/>
    <mergeCell ref="D32:E32"/>
    <mergeCell ref="D33:E33"/>
    <mergeCell ref="D12:E12"/>
    <mergeCell ref="D13:E13"/>
    <mergeCell ref="D14:E14"/>
    <mergeCell ref="D27:E27"/>
    <mergeCell ref="C28:E28"/>
    <mergeCell ref="C16:C27"/>
    <mergeCell ref="B5:F5"/>
    <mergeCell ref="D8:E8"/>
    <mergeCell ref="D9:E9"/>
    <mergeCell ref="D10:E10"/>
    <mergeCell ref="D11:E11"/>
    <mergeCell ref="B9:B28"/>
  </mergeCells>
  <phoneticPr fontId="5"/>
  <printOptions horizontalCentered="1"/>
  <pageMargins left="0.39370078740157483" right="0.39370078740157483" top="0.59055118110236215" bottom="0.59055118110236215" header="0" footer="0"/>
  <pageSetup paperSize="9" scale="8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ボタン 1">
              <controlPr defaultSize="0" print="0" autoFill="0" autoPict="0" macro="[0]!T002_3_10_会計追加">
                <anchor>
                  <from>
                    <xdr:col>1</xdr:col>
                    <xdr:colOff>476250</xdr:colOff>
                    <xdr:row>0</xdr:row>
                    <xdr:rowOff>285750</xdr:rowOff>
                  </from>
                  <to>
                    <xdr:col>2</xdr:col>
                    <xdr:colOff>457200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ボタン 2">
              <controlPr defaultSize="0" print="0" autoFill="0" autoPict="0" macro="[0]!T002_3_10_会計削除">
                <anchor>
                  <from>
                    <xdr:col>2</xdr:col>
                    <xdr:colOff>600075</xdr:colOff>
                    <xdr:row>0</xdr:row>
                    <xdr:rowOff>285750</xdr:rowOff>
                  </from>
                  <to>
                    <xdr:col>3</xdr:col>
                    <xdr:colOff>581025</xdr:colOff>
                    <xdr:row>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6" name="ボタン 6">
              <controlPr defaultSize="0" print="0" autoFill="0" autoPict="0" macro="[0]!T002_3_10_行削除">
                <anchor>
                  <from>
                    <xdr:col>2</xdr:col>
                    <xdr:colOff>609600</xdr:colOff>
                    <xdr:row>1</xdr:row>
                    <xdr:rowOff>285750</xdr:rowOff>
                  </from>
                  <to>
                    <xdr:col>3</xdr:col>
                    <xdr:colOff>590550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7" r:id="rId7" name="ボタン 7">
              <controlPr defaultSize="0" print="0" autoFill="0" autoPict="0" macro="[0]!T002_3_10_行追加">
                <anchor>
                  <from>
                    <xdr:col>1</xdr:col>
                    <xdr:colOff>476250</xdr:colOff>
                    <xdr:row>1</xdr:row>
                    <xdr:rowOff>276225</xdr:rowOff>
                  </from>
                  <to>
                    <xdr:col>2</xdr:col>
                    <xdr:colOff>457200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K17"/>
  <sheetViews>
    <sheetView view="pageBreakPreview" topLeftCell="C1" zoomScaleSheetLayoutView="100" workbookViewId="0">
      <selection activeCell="G11" sqref="G11"/>
    </sheetView>
  </sheetViews>
  <sheetFormatPr defaultRowHeight="13.5" x14ac:dyDescent="0.15"/>
  <cols>
    <col min="1" max="1" width="5" style="323" customWidth="1"/>
    <col min="2" max="2" width="23.625" style="323" customWidth="1"/>
    <col min="3" max="7" width="15.625" style="323" customWidth="1"/>
    <col min="8" max="8" width="5" style="323" customWidth="1"/>
    <col min="9" max="9" width="21.125" style="323" customWidth="1"/>
    <col min="10" max="11" width="15.625" style="178" customWidth="1"/>
    <col min="12" max="12" width="3.5" style="178" customWidth="1"/>
    <col min="13" max="13" width="9" style="178" customWidth="1"/>
    <col min="14" max="16384" width="9" style="178"/>
  </cols>
  <sheetData>
    <row r="1" spans="1:11" ht="13.5" customHeight="1" x14ac:dyDescent="0.15">
      <c r="A1" s="178"/>
      <c r="B1" s="178"/>
      <c r="C1" s="178"/>
      <c r="D1" s="178"/>
      <c r="E1" s="178"/>
      <c r="F1" s="178"/>
      <c r="G1" s="178"/>
      <c r="H1" s="178"/>
      <c r="I1" s="178"/>
    </row>
    <row r="2" spans="1:11" x14ac:dyDescent="0.15">
      <c r="A2" s="178"/>
      <c r="B2" s="178"/>
      <c r="C2" s="178"/>
      <c r="D2" s="178"/>
      <c r="E2" s="178"/>
      <c r="F2" s="178"/>
      <c r="G2" s="178"/>
      <c r="H2" s="178"/>
      <c r="I2" s="178"/>
    </row>
    <row r="3" spans="1:11" ht="13.5" customHeight="1" x14ac:dyDescent="0.15">
      <c r="A3" s="178"/>
      <c r="B3" s="178"/>
      <c r="C3" s="178"/>
      <c r="D3" s="178"/>
      <c r="E3" s="178"/>
      <c r="F3" s="178"/>
      <c r="G3" s="178"/>
      <c r="H3" s="178"/>
      <c r="I3" s="178"/>
    </row>
    <row r="4" spans="1:11" s="323" customFormat="1" ht="18" customHeight="1" x14ac:dyDescent="0.15">
      <c r="B4" s="518" t="s">
        <v>202</v>
      </c>
      <c r="C4" s="519"/>
      <c r="D4" s="519"/>
      <c r="E4" s="520" t="s">
        <v>302</v>
      </c>
      <c r="F4" s="520"/>
      <c r="G4" s="520"/>
    </row>
    <row r="5" spans="1:11" s="323" customFormat="1" ht="24.95" customHeight="1" x14ac:dyDescent="0.15">
      <c r="B5" s="425" t="s">
        <v>49</v>
      </c>
      <c r="C5" s="425" t="s">
        <v>2</v>
      </c>
      <c r="D5" s="506" t="s">
        <v>203</v>
      </c>
      <c r="E5" s="425"/>
      <c r="F5" s="425"/>
      <c r="G5" s="425"/>
    </row>
    <row r="6" spans="1:11" s="324" customFormat="1" ht="27.95" customHeight="1" x14ac:dyDescent="0.15">
      <c r="B6" s="425"/>
      <c r="C6" s="425"/>
      <c r="D6" s="329" t="s">
        <v>204</v>
      </c>
      <c r="E6" s="306" t="s">
        <v>161</v>
      </c>
      <c r="F6" s="306" t="s">
        <v>205</v>
      </c>
      <c r="G6" s="306" t="s">
        <v>25</v>
      </c>
      <c r="J6" s="189" t="s">
        <v>2</v>
      </c>
      <c r="K6" s="189" t="s">
        <v>263</v>
      </c>
    </row>
    <row r="7" spans="1:11" s="323" customFormat="1" ht="36" customHeight="1" x14ac:dyDescent="0.15">
      <c r="B7" s="326" t="s">
        <v>207</v>
      </c>
      <c r="C7" s="193">
        <f>IFERROR(SUM(D7:G7),"")</f>
        <v>2722598166</v>
      </c>
      <c r="D7" s="330">
        <v>217400000</v>
      </c>
      <c r="E7" s="333"/>
      <c r="F7" s="333">
        <v>2003319415</v>
      </c>
      <c r="G7" s="333">
        <v>501878751</v>
      </c>
      <c r="I7" s="189" t="s">
        <v>250</v>
      </c>
      <c r="J7" s="193">
        <v>2722598166</v>
      </c>
      <c r="K7" s="195" t="str">
        <f>IF(J7=C7,"○","×")</f>
        <v>○</v>
      </c>
    </row>
    <row r="8" spans="1:11" s="323" customFormat="1" ht="36" customHeight="1" x14ac:dyDescent="0.15">
      <c r="B8" s="326" t="s">
        <v>209</v>
      </c>
      <c r="C8" s="193">
        <f>IFERROR(SUM(D8:G8),"")</f>
        <v>442230199</v>
      </c>
      <c r="D8" s="331">
        <v>136215500</v>
      </c>
      <c r="E8" s="334"/>
      <c r="F8" s="333"/>
      <c r="G8" s="334">
        <v>306014699</v>
      </c>
      <c r="I8" s="189" t="s">
        <v>55</v>
      </c>
      <c r="J8" s="193">
        <v>442230199</v>
      </c>
      <c r="K8" s="195" t="str">
        <f>IF(J8=C8,"○","×")</f>
        <v>○</v>
      </c>
    </row>
    <row r="9" spans="1:11" s="323" customFormat="1" ht="36" customHeight="1" x14ac:dyDescent="0.15">
      <c r="B9" s="326" t="s">
        <v>210</v>
      </c>
      <c r="C9" s="193">
        <f>IFERROR(SUM(D9:G9),"")</f>
        <v>189422969</v>
      </c>
      <c r="D9" s="331"/>
      <c r="E9" s="334"/>
      <c r="F9" s="333"/>
      <c r="G9" s="334">
        <v>189422969</v>
      </c>
      <c r="I9" s="189" t="s">
        <v>251</v>
      </c>
      <c r="J9" s="193">
        <v>189422969</v>
      </c>
      <c r="K9" s="195" t="str">
        <f>IF(J9=C9,"○","×")</f>
        <v>○</v>
      </c>
    </row>
    <row r="10" spans="1:11" s="323" customFormat="1" ht="36" customHeight="1" x14ac:dyDescent="0.15">
      <c r="B10" s="326" t="s">
        <v>191</v>
      </c>
      <c r="C10" s="193">
        <f>IFERROR(SUM(D10:G10),"")</f>
        <v>-10386591</v>
      </c>
      <c r="D10" s="331"/>
      <c r="E10" s="334"/>
      <c r="F10" s="334"/>
      <c r="G10" s="334">
        <v>-10386591</v>
      </c>
      <c r="I10" s="189" t="s">
        <v>253</v>
      </c>
      <c r="J10" s="193">
        <v>-10386591</v>
      </c>
      <c r="K10" s="195" t="str">
        <f>IF(J10=C10,"○","×")</f>
        <v>○</v>
      </c>
    </row>
    <row r="11" spans="1:11" s="323" customFormat="1" ht="36" customHeight="1" x14ac:dyDescent="0.15">
      <c r="B11" s="208" t="s">
        <v>15</v>
      </c>
      <c r="C11" s="193">
        <f>IFERROR(SUM(D11:G11),"")</f>
        <v>3343864743</v>
      </c>
      <c r="D11" s="332">
        <f>IFERROR(SUM(D7:D10),"")</f>
        <v>353615500</v>
      </c>
      <c r="E11" s="332">
        <f>IFERROR(SUM(E7:E10),"")</f>
        <v>0</v>
      </c>
      <c r="F11" s="332">
        <f>IFERROR(SUM(F7:F10),"")</f>
        <v>2003319415</v>
      </c>
      <c r="G11" s="332">
        <f>IFERROR(SUM(G7:G10),"")</f>
        <v>986929828</v>
      </c>
      <c r="I11" s="325"/>
    </row>
    <row r="12" spans="1:11" s="325" customFormat="1" x14ac:dyDescent="0.15"/>
    <row r="13" spans="1:11" s="325" customFormat="1" ht="21.75" customHeight="1" x14ac:dyDescent="0.15"/>
    <row r="14" spans="1:11" x14ac:dyDescent="0.15">
      <c r="A14" s="325"/>
      <c r="B14" s="521"/>
      <c r="C14" s="521"/>
      <c r="D14" s="521"/>
      <c r="E14" s="521"/>
      <c r="F14" s="521"/>
      <c r="G14" s="521"/>
      <c r="H14" s="325"/>
      <c r="I14" s="325"/>
    </row>
    <row r="15" spans="1:11" x14ac:dyDescent="0.15">
      <c r="A15" s="325"/>
      <c r="B15" s="327"/>
      <c r="C15" s="327"/>
      <c r="D15" s="327"/>
      <c r="E15" s="327"/>
      <c r="F15" s="327"/>
      <c r="G15" s="327"/>
      <c r="H15" s="325"/>
      <c r="I15" s="325"/>
    </row>
    <row r="16" spans="1:11" x14ac:dyDescent="0.15">
      <c r="B16" s="328"/>
      <c r="C16" s="327"/>
      <c r="D16" s="328"/>
      <c r="E16" s="328"/>
      <c r="F16" s="328"/>
      <c r="G16" s="328"/>
    </row>
    <row r="17" spans="1:9" x14ac:dyDescent="0.15">
      <c r="A17" s="324"/>
      <c r="B17" s="324"/>
      <c r="C17" s="324"/>
      <c r="D17" s="324"/>
      <c r="E17" s="324"/>
      <c r="F17" s="324"/>
      <c r="G17" s="324"/>
      <c r="H17" s="324"/>
      <c r="I17" s="324"/>
    </row>
  </sheetData>
  <mergeCells count="6">
    <mergeCell ref="B4:D4"/>
    <mergeCell ref="E4:G4"/>
    <mergeCell ref="D5:G5"/>
    <mergeCell ref="B14:G14"/>
    <mergeCell ref="B5:B6"/>
    <mergeCell ref="C5:C6"/>
  </mergeCells>
  <phoneticPr fontId="5"/>
  <printOptions horizontalCentered="1"/>
  <pageMargins left="0.39370078740157483" right="0.39370078740157483" top="0.59055118110236215" bottom="0.59055118110236215" header="0" footer="0"/>
  <pageSetup paperSize="9" scale="127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G21"/>
  <sheetViews>
    <sheetView showGridLines="0" view="pageBreakPreview" zoomScaleSheetLayoutView="100" workbookViewId="0">
      <selection activeCell="B26" sqref="B26"/>
    </sheetView>
  </sheetViews>
  <sheetFormatPr defaultRowHeight="13.5" x14ac:dyDescent="0.15"/>
  <cols>
    <col min="1" max="1" width="5" style="323" customWidth="1"/>
    <col min="2" max="2" width="35.625" style="323" customWidth="1"/>
    <col min="3" max="3" width="30.625" style="323" customWidth="1"/>
    <col min="4" max="4" width="25" style="323" customWidth="1"/>
    <col min="5" max="5" width="15.625" style="323" customWidth="1"/>
    <col min="6" max="7" width="15.625" style="178" customWidth="1"/>
    <col min="8" max="8" width="9" style="178" customWidth="1"/>
    <col min="9" max="16384" width="9" style="178"/>
  </cols>
  <sheetData>
    <row r="1" spans="1:7" ht="36" customHeight="1" x14ac:dyDescent="0.15">
      <c r="A1" s="178"/>
      <c r="B1" s="178"/>
      <c r="C1" s="178"/>
      <c r="D1" s="341"/>
      <c r="E1" s="341"/>
      <c r="F1" s="341"/>
      <c r="G1" s="341"/>
    </row>
    <row r="2" spans="1:7" ht="30" customHeight="1" x14ac:dyDescent="0.15">
      <c r="A2" s="178"/>
      <c r="B2" s="178"/>
      <c r="C2" s="178"/>
      <c r="D2" s="189" t="s">
        <v>277</v>
      </c>
      <c r="E2" s="189" t="s">
        <v>150</v>
      </c>
      <c r="F2" s="344"/>
      <c r="G2" s="345"/>
    </row>
    <row r="3" spans="1:7" ht="30" customHeight="1" x14ac:dyDescent="0.15">
      <c r="A3" s="178"/>
      <c r="B3" s="178"/>
      <c r="C3" s="178"/>
      <c r="D3" s="193">
        <v>1995193360</v>
      </c>
      <c r="E3" s="195" t="str">
        <f>IF(C15=D3,"○","×")</f>
        <v>○</v>
      </c>
      <c r="F3" s="344"/>
      <c r="G3" s="345"/>
    </row>
    <row r="4" spans="1:7" ht="13.5" customHeight="1" x14ac:dyDescent="0.15">
      <c r="A4" s="178"/>
      <c r="B4" s="178"/>
      <c r="C4" s="178"/>
      <c r="D4" s="342"/>
      <c r="E4" s="343"/>
    </row>
    <row r="5" spans="1:7" ht="18" customHeight="1" x14ac:dyDescent="0.15">
      <c r="A5" s="178"/>
      <c r="B5" s="178" t="s">
        <v>257</v>
      </c>
      <c r="C5" s="178"/>
      <c r="D5" s="178"/>
      <c r="E5" s="178"/>
    </row>
    <row r="6" spans="1:7" s="323" customFormat="1" ht="18" customHeight="1" x14ac:dyDescent="0.15">
      <c r="B6" s="335" t="s">
        <v>211</v>
      </c>
      <c r="C6" s="338" t="s">
        <v>259</v>
      </c>
    </row>
    <row r="7" spans="1:7" s="324" customFormat="1" ht="27.95" customHeight="1" x14ac:dyDescent="0.15">
      <c r="B7" s="184" t="s">
        <v>92</v>
      </c>
      <c r="C7" s="306" t="s">
        <v>187</v>
      </c>
    </row>
    <row r="8" spans="1:7" s="324" customFormat="1" ht="9" hidden="1" customHeight="1" x14ac:dyDescent="0.15">
      <c r="A8" s="324" t="s">
        <v>278</v>
      </c>
      <c r="B8" s="184"/>
      <c r="C8" s="339"/>
    </row>
    <row r="9" spans="1:7" s="323" customFormat="1" ht="30" customHeight="1" x14ac:dyDescent="0.15">
      <c r="B9" s="336" t="s">
        <v>260</v>
      </c>
      <c r="C9" s="333">
        <v>1983088721</v>
      </c>
    </row>
    <row r="10" spans="1:7" s="323" customFormat="1" ht="30" customHeight="1" x14ac:dyDescent="0.15">
      <c r="B10" s="336" t="s">
        <v>261</v>
      </c>
      <c r="C10" s="334">
        <v>12104639</v>
      </c>
    </row>
    <row r="11" spans="1:7" s="323" customFormat="1" ht="30" customHeight="1" x14ac:dyDescent="0.15">
      <c r="B11" s="336" t="s">
        <v>181</v>
      </c>
      <c r="C11" s="334"/>
    </row>
    <row r="12" spans="1:7" s="323" customFormat="1" ht="30" customHeight="1" x14ac:dyDescent="0.15">
      <c r="B12" s="336"/>
      <c r="C12" s="334"/>
    </row>
    <row r="13" spans="1:7" s="323" customFormat="1" ht="30" customHeight="1" x14ac:dyDescent="0.15">
      <c r="B13" s="336"/>
      <c r="C13" s="334"/>
    </row>
    <row r="14" spans="1:7" s="323" customFormat="1" ht="9" hidden="1" customHeight="1" x14ac:dyDescent="0.15">
      <c r="A14" s="323" t="s">
        <v>140</v>
      </c>
      <c r="B14" s="337"/>
      <c r="C14" s="340"/>
    </row>
    <row r="15" spans="1:7" s="323" customFormat="1" ht="30" customHeight="1" x14ac:dyDescent="0.15">
      <c r="B15" s="208" t="s">
        <v>15</v>
      </c>
      <c r="C15" s="332">
        <f>IFERROR(SUM(C8:C14),"")</f>
        <v>1995193360</v>
      </c>
    </row>
    <row r="16" spans="1:7" s="325" customFormat="1" x14ac:dyDescent="0.15"/>
    <row r="17" spans="1:5" s="325" customFormat="1" ht="21.75" customHeight="1" x14ac:dyDescent="0.15"/>
    <row r="18" spans="1:5" x14ac:dyDescent="0.15">
      <c r="A18" s="325"/>
      <c r="B18" s="521"/>
      <c r="C18" s="521"/>
      <c r="D18" s="325"/>
      <c r="E18" s="325"/>
    </row>
    <row r="19" spans="1:5" x14ac:dyDescent="0.15">
      <c r="A19" s="325"/>
      <c r="B19" s="327"/>
      <c r="C19" s="327"/>
      <c r="D19" s="325"/>
      <c r="E19" s="325"/>
    </row>
    <row r="20" spans="1:5" x14ac:dyDescent="0.15">
      <c r="B20" s="328"/>
      <c r="C20" s="327"/>
    </row>
    <row r="21" spans="1:5" x14ac:dyDescent="0.15">
      <c r="A21" s="324"/>
      <c r="B21" s="324"/>
      <c r="C21" s="324"/>
      <c r="D21" s="324"/>
      <c r="E21" s="324"/>
    </row>
  </sheetData>
  <mergeCells count="1">
    <mergeCell ref="B18:C18"/>
  </mergeCells>
  <phoneticPr fontId="5"/>
  <pageMargins left="0.39370078740157483" right="0.39370078740157483" top="0.59055118110236215" bottom="0.59055118110236215" header="0" footer="0"/>
  <pageSetup paperSize="9" scale="1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ボタン 1">
              <controlPr defaultSize="0" print="0" autoFill="0" autoPict="0" macro="[0]!T002_3_12_行追加">
                <anchor>
                  <from>
                    <xdr:col>1</xdr:col>
                    <xdr:colOff>400050</xdr:colOff>
                    <xdr:row>1</xdr:row>
                    <xdr:rowOff>180975</xdr:rowOff>
                  </from>
                  <to>
                    <xdr:col>1</xdr:col>
                    <xdr:colOff>1857375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ボタン 2">
              <controlPr defaultSize="0" print="0" autoFill="0" autoPict="0" macro="[0]!T002_3_12_行削除">
                <anchor>
                  <from>
                    <xdr:col>1</xdr:col>
                    <xdr:colOff>2076450</xdr:colOff>
                    <xdr:row>1</xdr:row>
                    <xdr:rowOff>180975</xdr:rowOff>
                  </from>
                  <to>
                    <xdr:col>2</xdr:col>
                    <xdr:colOff>819150</xdr:colOff>
                    <xdr:row>2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2:F21"/>
  <sheetViews>
    <sheetView showGridLines="0" view="pageBreakPreview" zoomScaleSheetLayoutView="100" workbookViewId="0">
      <selection activeCell="B3" sqref="B3:B21"/>
    </sheetView>
  </sheetViews>
  <sheetFormatPr defaultRowHeight="13.5" x14ac:dyDescent="0.1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0.75" customWidth="1"/>
    <col min="8" max="8" width="12.75" bestFit="1" customWidth="1"/>
    <col min="9" max="9" width="10.125" customWidth="1"/>
    <col min="10" max="10" width="12.75" bestFit="1" customWidth="1"/>
    <col min="11" max="11" width="10.125" customWidth="1"/>
    <col min="12" max="12" width="12.75" bestFit="1" customWidth="1"/>
    <col min="13" max="13" width="10.125" bestFit="1" customWidth="1"/>
  </cols>
  <sheetData>
    <row r="2" spans="1:6" hidden="1" x14ac:dyDescent="0.15">
      <c r="A2" t="s">
        <v>279</v>
      </c>
      <c r="B2" s="315"/>
      <c r="C2" s="315"/>
      <c r="D2" s="508"/>
      <c r="E2" s="509"/>
      <c r="F2" s="322"/>
    </row>
    <row r="3" spans="1:6" x14ac:dyDescent="0.15">
      <c r="B3" s="513"/>
      <c r="C3" s="510" t="s">
        <v>48</v>
      </c>
      <c r="D3" s="503"/>
      <c r="E3" s="456"/>
      <c r="F3" s="191"/>
    </row>
    <row r="4" spans="1:6" x14ac:dyDescent="0.15">
      <c r="B4" s="513"/>
      <c r="C4" s="510"/>
      <c r="D4" s="503"/>
      <c r="E4" s="456"/>
      <c r="F4" s="191"/>
    </row>
    <row r="5" spans="1:6" x14ac:dyDescent="0.15">
      <c r="B5" s="513"/>
      <c r="C5" s="510"/>
      <c r="D5" s="503"/>
      <c r="E5" s="456"/>
      <c r="F5" s="191"/>
    </row>
    <row r="6" spans="1:6" ht="13.5" hidden="1" customHeight="1" x14ac:dyDescent="0.15">
      <c r="A6" t="s">
        <v>280</v>
      </c>
      <c r="B6" s="513"/>
      <c r="C6" s="510"/>
      <c r="D6" s="504"/>
      <c r="E6" s="468"/>
      <c r="F6" s="192"/>
    </row>
    <row r="7" spans="1:6" x14ac:dyDescent="0.15">
      <c r="B7" s="513"/>
      <c r="C7" s="427"/>
      <c r="D7" s="505" t="s">
        <v>45</v>
      </c>
      <c r="E7" s="506"/>
      <c r="F7" s="193">
        <f>SUM(F2:F6)</f>
        <v>0</v>
      </c>
    </row>
    <row r="8" spans="1:6" ht="13.5" hidden="1" customHeight="1" x14ac:dyDescent="0.15">
      <c r="A8" t="s">
        <v>279</v>
      </c>
      <c r="B8" s="513"/>
      <c r="C8" s="205"/>
      <c r="D8" s="428" t="s">
        <v>297</v>
      </c>
      <c r="E8" s="318"/>
      <c r="F8" s="321"/>
    </row>
    <row r="9" spans="1:6" ht="13.5" customHeight="1" x14ac:dyDescent="0.15">
      <c r="B9" s="513"/>
      <c r="C9" s="515" t="s">
        <v>24</v>
      </c>
      <c r="D9" s="511"/>
      <c r="E9" s="284"/>
      <c r="F9" s="191"/>
    </row>
    <row r="10" spans="1:6" x14ac:dyDescent="0.15">
      <c r="B10" s="513"/>
      <c r="C10" s="515"/>
      <c r="D10" s="511"/>
      <c r="E10" s="284"/>
      <c r="F10" s="191"/>
    </row>
    <row r="11" spans="1:6" x14ac:dyDescent="0.15">
      <c r="B11" s="513"/>
      <c r="C11" s="510"/>
      <c r="D11" s="511"/>
      <c r="E11" s="284"/>
      <c r="F11" s="191"/>
    </row>
    <row r="12" spans="1:6" ht="13.5" hidden="1" customHeight="1" x14ac:dyDescent="0.15">
      <c r="A12" t="s">
        <v>280</v>
      </c>
      <c r="B12" s="513"/>
      <c r="C12" s="510"/>
      <c r="D12" s="511"/>
      <c r="E12" s="319"/>
      <c r="F12" s="192"/>
    </row>
    <row r="13" spans="1:6" x14ac:dyDescent="0.15">
      <c r="B13" s="513"/>
      <c r="C13" s="510"/>
      <c r="D13" s="512"/>
      <c r="E13" s="317" t="s">
        <v>192</v>
      </c>
      <c r="F13" s="193">
        <f>SUM(F8:F12)</f>
        <v>0</v>
      </c>
    </row>
    <row r="14" spans="1:6" ht="13.5" hidden="1" customHeight="1" x14ac:dyDescent="0.15">
      <c r="A14" t="s">
        <v>279</v>
      </c>
      <c r="B14" s="513"/>
      <c r="C14" s="510"/>
      <c r="D14" s="428" t="s">
        <v>300</v>
      </c>
      <c r="E14" s="318"/>
      <c r="F14" s="321"/>
    </row>
    <row r="15" spans="1:6" ht="13.5" customHeight="1" x14ac:dyDescent="0.15">
      <c r="B15" s="513"/>
      <c r="C15" s="510"/>
      <c r="D15" s="511"/>
      <c r="E15" s="284"/>
      <c r="F15" s="191"/>
    </row>
    <row r="16" spans="1:6" x14ac:dyDescent="0.15">
      <c r="B16" s="513"/>
      <c r="C16" s="510"/>
      <c r="D16" s="511"/>
      <c r="E16" s="284"/>
      <c r="F16" s="191"/>
    </row>
    <row r="17" spans="1:6" x14ac:dyDescent="0.15">
      <c r="B17" s="513"/>
      <c r="C17" s="510"/>
      <c r="D17" s="511"/>
      <c r="E17" s="284"/>
      <c r="F17" s="191"/>
    </row>
    <row r="18" spans="1:6" ht="13.5" hidden="1" customHeight="1" x14ac:dyDescent="0.15">
      <c r="A18" t="s">
        <v>280</v>
      </c>
      <c r="B18" s="513"/>
      <c r="C18" s="510"/>
      <c r="D18" s="511"/>
      <c r="E18" s="319"/>
      <c r="F18" s="192"/>
    </row>
    <row r="19" spans="1:6" x14ac:dyDescent="0.15">
      <c r="B19" s="513"/>
      <c r="C19" s="510"/>
      <c r="D19" s="512"/>
      <c r="E19" s="317" t="s">
        <v>192</v>
      </c>
      <c r="F19" s="193">
        <f>SUM(F14:F18)</f>
        <v>0</v>
      </c>
    </row>
    <row r="20" spans="1:6" x14ac:dyDescent="0.15">
      <c r="B20" s="513"/>
      <c r="C20" s="427"/>
      <c r="D20" s="505" t="s">
        <v>45</v>
      </c>
      <c r="E20" s="506"/>
      <c r="F20" s="193">
        <f>SUM(F13,F19)</f>
        <v>0</v>
      </c>
    </row>
    <row r="21" spans="1:6" x14ac:dyDescent="0.15">
      <c r="B21" s="514"/>
      <c r="C21" s="505" t="s">
        <v>15</v>
      </c>
      <c r="D21" s="507"/>
      <c r="E21" s="506"/>
      <c r="F21" s="193">
        <f>SUM(F7,F20)</f>
        <v>0</v>
      </c>
    </row>
  </sheetData>
  <mergeCells count="13">
    <mergeCell ref="B3:B21"/>
    <mergeCell ref="C9:C20"/>
    <mergeCell ref="D7:E7"/>
    <mergeCell ref="D20:E20"/>
    <mergeCell ref="C21:E21"/>
    <mergeCell ref="C3:C7"/>
    <mergeCell ref="D8:D13"/>
    <mergeCell ref="D14:D19"/>
    <mergeCell ref="D2:E2"/>
    <mergeCell ref="D3:E3"/>
    <mergeCell ref="D4:E4"/>
    <mergeCell ref="D5:E5"/>
    <mergeCell ref="D6:E6"/>
  </mergeCells>
  <phoneticPr fontId="5"/>
  <printOptions horizontalCentered="1"/>
  <pageMargins left="0.19685039370078741" right="0.19685039370078741" top="0.19685039370078741" bottom="0.19685039370078741" header="0.31496062992125984" footer="0.31496062992125984"/>
  <pageSetup paperSize="9" scale="14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B1" zoomScale="85" zoomScaleNormal="85" zoomScaleSheetLayoutView="100" workbookViewId="0"/>
  </sheetViews>
  <sheetFormatPr defaultRowHeight="12.75" x14ac:dyDescent="0.15"/>
  <cols>
    <col min="1" max="1" width="9" style="1" hidden="1" customWidth="1"/>
    <col min="2" max="2" width="1.125" style="2" customWidth="1"/>
    <col min="3" max="3" width="1.625" style="2" customWidth="1"/>
    <col min="4" max="9" width="2" style="2" customWidth="1"/>
    <col min="10" max="10" width="15.375" style="2" customWidth="1"/>
    <col min="11" max="11" width="21.625" style="2" bestFit="1" customWidth="1"/>
    <col min="12" max="12" width="3" style="2" bestFit="1" customWidth="1"/>
    <col min="13" max="13" width="21.625" style="2" bestFit="1" customWidth="1"/>
    <col min="14" max="14" width="3" style="2" bestFit="1" customWidth="1"/>
    <col min="15" max="15" width="21.625" style="2" bestFit="1" customWidth="1"/>
    <col min="16" max="16" width="3" style="2" bestFit="1" customWidth="1"/>
    <col min="17" max="17" width="21.625" style="2" hidden="1" customWidth="1"/>
    <col min="18" max="18" width="3" style="2" hidden="1" customWidth="1"/>
    <col min="19" max="19" width="1" style="2" customWidth="1"/>
    <col min="20" max="20" width="9" style="2" customWidth="1"/>
    <col min="21" max="24" width="9" style="2" hidden="1" customWidth="1"/>
    <col min="25" max="25" width="9" style="2" customWidth="1"/>
    <col min="26" max="16384" width="9" style="2"/>
  </cols>
  <sheetData>
    <row r="1" spans="1:24" x14ac:dyDescent="0.15">
      <c r="C1" s="2" t="s">
        <v>322</v>
      </c>
    </row>
    <row r="2" spans="1:24" x14ac:dyDescent="0.15">
      <c r="C2" s="2" t="s">
        <v>536</v>
      </c>
    </row>
    <row r="3" spans="1:24" x14ac:dyDescent="0.15">
      <c r="C3" s="2" t="s">
        <v>324</v>
      </c>
    </row>
    <row r="4" spans="1:24" x14ac:dyDescent="0.15">
      <c r="C4" s="2" t="s">
        <v>325</v>
      </c>
    </row>
    <row r="5" spans="1:24" x14ac:dyDescent="0.15">
      <c r="C5" s="2" t="s">
        <v>327</v>
      </c>
    </row>
    <row r="6" spans="1:24" x14ac:dyDescent="0.15">
      <c r="C6" s="2" t="s">
        <v>329</v>
      </c>
    </row>
    <row r="7" spans="1:24" x14ac:dyDescent="0.15">
      <c r="C7" s="2" t="s">
        <v>330</v>
      </c>
    </row>
    <row r="9" spans="1:24" ht="24" x14ac:dyDescent="0.25">
      <c r="B9" s="44"/>
      <c r="C9" s="346" t="s">
        <v>462</v>
      </c>
      <c r="D9" s="346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</row>
    <row r="10" spans="1:24" ht="17.25" x14ac:dyDescent="0.2">
      <c r="B10" s="45"/>
      <c r="C10" s="364" t="s">
        <v>584</v>
      </c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64"/>
      <c r="Q10" s="364"/>
      <c r="R10" s="364"/>
    </row>
    <row r="11" spans="1:24" ht="17.25" x14ac:dyDescent="0.2">
      <c r="B11" s="45"/>
      <c r="C11" s="364" t="s">
        <v>112</v>
      </c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4"/>
      <c r="P11" s="364"/>
      <c r="Q11" s="364"/>
      <c r="R11" s="364"/>
    </row>
    <row r="12" spans="1:24" ht="15.75" customHeight="1" x14ac:dyDescent="0.15">
      <c r="B12" s="46"/>
      <c r="C12" s="48"/>
      <c r="D12" s="48"/>
      <c r="E12" s="48"/>
      <c r="F12" s="48"/>
      <c r="G12" s="48"/>
      <c r="H12" s="48"/>
      <c r="I12" s="48"/>
      <c r="J12" s="70"/>
      <c r="K12" s="48"/>
      <c r="L12" s="70"/>
      <c r="M12" s="48"/>
      <c r="N12" s="48"/>
      <c r="O12" s="48"/>
      <c r="P12" s="89" t="s">
        <v>259</v>
      </c>
      <c r="Q12" s="48"/>
      <c r="R12" s="70"/>
    </row>
    <row r="13" spans="1:24" ht="12.75" customHeight="1" x14ac:dyDescent="0.15">
      <c r="B13" s="11"/>
      <c r="C13" s="387" t="s">
        <v>93</v>
      </c>
      <c r="D13" s="388"/>
      <c r="E13" s="388"/>
      <c r="F13" s="388"/>
      <c r="G13" s="388"/>
      <c r="H13" s="388"/>
      <c r="I13" s="388"/>
      <c r="J13" s="389"/>
      <c r="K13" s="393" t="s">
        <v>464</v>
      </c>
      <c r="L13" s="388"/>
      <c r="M13" s="83"/>
      <c r="N13" s="83"/>
      <c r="O13" s="83"/>
      <c r="P13" s="90"/>
      <c r="Q13" s="83"/>
      <c r="R13" s="90"/>
    </row>
    <row r="14" spans="1:24" ht="29.25" customHeight="1" x14ac:dyDescent="0.15">
      <c r="A14" s="1" t="s">
        <v>333</v>
      </c>
      <c r="B14" s="11"/>
      <c r="C14" s="390"/>
      <c r="D14" s="391"/>
      <c r="E14" s="391"/>
      <c r="F14" s="391"/>
      <c r="G14" s="391"/>
      <c r="H14" s="391"/>
      <c r="I14" s="391"/>
      <c r="J14" s="392"/>
      <c r="K14" s="394"/>
      <c r="L14" s="391"/>
      <c r="M14" s="365" t="s">
        <v>16</v>
      </c>
      <c r="N14" s="366"/>
      <c r="O14" s="365" t="s">
        <v>465</v>
      </c>
      <c r="P14" s="367"/>
      <c r="Q14" s="368" t="s">
        <v>467</v>
      </c>
      <c r="R14" s="367"/>
    </row>
    <row r="15" spans="1:24" ht="15.95" customHeight="1" x14ac:dyDescent="0.15">
      <c r="A15" s="1" t="s">
        <v>468</v>
      </c>
      <c r="B15" s="47"/>
      <c r="C15" s="49" t="s">
        <v>3</v>
      </c>
      <c r="D15" s="57"/>
      <c r="E15" s="57"/>
      <c r="F15" s="57"/>
      <c r="G15" s="57"/>
      <c r="H15" s="57"/>
      <c r="I15" s="57"/>
      <c r="J15" s="71"/>
      <c r="K15" s="72">
        <v>26943815945</v>
      </c>
      <c r="L15" s="77"/>
      <c r="M15" s="72">
        <v>29397652551</v>
      </c>
      <c r="N15" s="84"/>
      <c r="O15" s="72">
        <v>-2453836606</v>
      </c>
      <c r="P15" s="91"/>
      <c r="Q15" s="96" t="s">
        <v>264</v>
      </c>
      <c r="R15" s="91"/>
      <c r="U15" s="104" t="str">
        <f t="shared" ref="U15:U20" si="0">IF(COUNTIF(V15:X15,"-")=COUNTA(V15:X15),"-",SUM(V15:X15))</f>
        <v>-</v>
      </c>
      <c r="V15" s="104" t="s">
        <v>264</v>
      </c>
      <c r="W15" s="104" t="s">
        <v>264</v>
      </c>
      <c r="X15" s="104" t="s">
        <v>264</v>
      </c>
    </row>
    <row r="16" spans="1:24" ht="15.95" customHeight="1" x14ac:dyDescent="0.15">
      <c r="A16" s="1" t="s">
        <v>444</v>
      </c>
      <c r="B16" s="47"/>
      <c r="C16" s="13"/>
      <c r="D16" s="16" t="s">
        <v>276</v>
      </c>
      <c r="E16" s="16"/>
      <c r="F16" s="16"/>
      <c r="G16" s="16"/>
      <c r="H16" s="16"/>
      <c r="I16" s="16"/>
      <c r="J16" s="15"/>
      <c r="K16" s="22">
        <v>-2984029662</v>
      </c>
      <c r="L16" s="78"/>
      <c r="M16" s="369"/>
      <c r="N16" s="370"/>
      <c r="O16" s="22">
        <v>-2984029662</v>
      </c>
      <c r="P16" s="25"/>
      <c r="Q16" s="97" t="s">
        <v>264</v>
      </c>
      <c r="R16" s="102"/>
      <c r="U16" s="104" t="str">
        <f t="shared" si="0"/>
        <v>-</v>
      </c>
      <c r="V16" s="104" t="s">
        <v>264</v>
      </c>
      <c r="W16" s="104" t="s">
        <v>264</v>
      </c>
      <c r="X16" s="104" t="s">
        <v>264</v>
      </c>
    </row>
    <row r="17" spans="1:24" ht="15.95" customHeight="1" x14ac:dyDescent="0.15">
      <c r="A17" s="1" t="s">
        <v>40</v>
      </c>
      <c r="B17" s="11"/>
      <c r="C17" s="12"/>
      <c r="D17" s="15" t="s">
        <v>470</v>
      </c>
      <c r="E17" s="15"/>
      <c r="F17" s="15"/>
      <c r="G17" s="15"/>
      <c r="H17" s="15"/>
      <c r="I17" s="15"/>
      <c r="J17" s="15"/>
      <c r="K17" s="22">
        <v>2261865176</v>
      </c>
      <c r="L17" s="78"/>
      <c r="M17" s="371"/>
      <c r="N17" s="372"/>
      <c r="O17" s="22">
        <v>2261865176</v>
      </c>
      <c r="P17" s="25"/>
      <c r="Q17" s="97" t="str">
        <f>IF(COUNTIF(Q18:Q19,"-")=COUNTA(Q18:Q19),"-",SUM(Q18:Q19))</f>
        <v>-</v>
      </c>
      <c r="R17" s="25"/>
      <c r="U17" s="104" t="str">
        <f t="shared" si="0"/>
        <v>-</v>
      </c>
      <c r="V17" s="104" t="s">
        <v>264</v>
      </c>
      <c r="W17" s="104" t="str">
        <f>IF(COUNTIF(W18:W19,"-")=COUNTA(W18:W19),"-",SUM(W18:W19))</f>
        <v>-</v>
      </c>
      <c r="X17" s="104" t="s">
        <v>264</v>
      </c>
    </row>
    <row r="18" spans="1:24" ht="15.95" customHeight="1" x14ac:dyDescent="0.15">
      <c r="A18" s="1" t="s">
        <v>338</v>
      </c>
      <c r="B18" s="11"/>
      <c r="C18" s="50"/>
      <c r="D18" s="15"/>
      <c r="E18" s="63" t="s">
        <v>471</v>
      </c>
      <c r="F18" s="63"/>
      <c r="G18" s="63"/>
      <c r="H18" s="63"/>
      <c r="I18" s="63"/>
      <c r="J18" s="15"/>
      <c r="K18" s="22">
        <v>1858854309</v>
      </c>
      <c r="L18" s="78"/>
      <c r="M18" s="371"/>
      <c r="N18" s="372"/>
      <c r="O18" s="22">
        <v>1858854309</v>
      </c>
      <c r="P18" s="25"/>
      <c r="Q18" s="97" t="s">
        <v>264</v>
      </c>
      <c r="R18" s="25"/>
      <c r="U18" s="104" t="str">
        <f t="shared" si="0"/>
        <v>-</v>
      </c>
      <c r="V18" s="104" t="s">
        <v>264</v>
      </c>
      <c r="W18" s="104" t="s">
        <v>264</v>
      </c>
      <c r="X18" s="104" t="s">
        <v>264</v>
      </c>
    </row>
    <row r="19" spans="1:24" ht="15.95" customHeight="1" x14ac:dyDescent="0.15">
      <c r="A19" s="1" t="s">
        <v>472</v>
      </c>
      <c r="B19" s="11"/>
      <c r="C19" s="51"/>
      <c r="D19" s="58"/>
      <c r="E19" s="58" t="s">
        <v>24</v>
      </c>
      <c r="F19" s="58"/>
      <c r="G19" s="58"/>
      <c r="H19" s="58"/>
      <c r="I19" s="58"/>
      <c r="J19" s="58"/>
      <c r="K19" s="73">
        <v>403010867</v>
      </c>
      <c r="L19" s="79"/>
      <c r="M19" s="373"/>
      <c r="N19" s="374"/>
      <c r="O19" s="73">
        <v>403010867</v>
      </c>
      <c r="P19" s="92"/>
      <c r="Q19" s="98" t="s">
        <v>264</v>
      </c>
      <c r="R19" s="92"/>
      <c r="U19" s="104" t="str">
        <f t="shared" si="0"/>
        <v>-</v>
      </c>
      <c r="V19" s="104" t="s">
        <v>264</v>
      </c>
      <c r="W19" s="104" t="s">
        <v>264</v>
      </c>
      <c r="X19" s="104" t="s">
        <v>264</v>
      </c>
    </row>
    <row r="20" spans="1:24" ht="15.95" customHeight="1" x14ac:dyDescent="0.15">
      <c r="A20" s="1" t="s">
        <v>473</v>
      </c>
      <c r="B20" s="11"/>
      <c r="C20" s="52"/>
      <c r="D20" s="59" t="s">
        <v>4</v>
      </c>
      <c r="E20" s="64"/>
      <c r="F20" s="59"/>
      <c r="G20" s="59"/>
      <c r="H20" s="59"/>
      <c r="I20" s="59"/>
      <c r="J20" s="59"/>
      <c r="K20" s="74">
        <v>-722164486</v>
      </c>
      <c r="L20" s="80"/>
      <c r="M20" s="375"/>
      <c r="N20" s="376"/>
      <c r="O20" s="74">
        <v>-722164486</v>
      </c>
      <c r="P20" s="93"/>
      <c r="Q20" s="99" t="str">
        <f>IF(COUNTIF(Q16:Q17,"-")=COUNTA(Q16:Q17),"-",SUM(Q16:Q17))</f>
        <v>-</v>
      </c>
      <c r="R20" s="93"/>
      <c r="U20" s="104" t="str">
        <f t="shared" si="0"/>
        <v>-</v>
      </c>
      <c r="V20" s="104" t="s">
        <v>264</v>
      </c>
      <c r="W20" s="104" t="str">
        <f>IF(COUNTIF(W16:W17,"-")=COUNTA(W16:W17),"-",SUM(W16:W17))</f>
        <v>-</v>
      </c>
      <c r="X20" s="104" t="s">
        <v>264</v>
      </c>
    </row>
    <row r="21" spans="1:24" ht="15.95" customHeight="1" x14ac:dyDescent="0.15">
      <c r="A21" s="1" t="s">
        <v>474</v>
      </c>
      <c r="B21" s="11"/>
      <c r="C21" s="13"/>
      <c r="D21" s="15" t="s">
        <v>476</v>
      </c>
      <c r="E21" s="15"/>
      <c r="F21" s="15"/>
      <c r="G21" s="63"/>
      <c r="H21" s="63"/>
      <c r="I21" s="63"/>
      <c r="J21" s="15"/>
      <c r="K21" s="377"/>
      <c r="L21" s="378"/>
      <c r="M21" s="22">
        <v>-762918608</v>
      </c>
      <c r="N21" s="85"/>
      <c r="O21" s="22">
        <v>762918608</v>
      </c>
      <c r="P21" s="25"/>
      <c r="Q21" s="379"/>
      <c r="R21" s="380"/>
      <c r="U21" s="104" t="s">
        <v>264</v>
      </c>
      <c r="V21" s="104" t="str">
        <f>IF(COUNTA(V22:V25)=COUNTIF(V22:V25,"-"),"-",SUM(V22,V24,V23,V25))</f>
        <v>-</v>
      </c>
      <c r="W21" s="104" t="str">
        <f>IF(COUNTA(W22:W25)=COUNTIF(W22:W25,"-"),"-",SUM(W22,W24,W23,W25))</f>
        <v>-</v>
      </c>
      <c r="X21" s="104" t="s">
        <v>264</v>
      </c>
    </row>
    <row r="22" spans="1:24" ht="15.95" customHeight="1" x14ac:dyDescent="0.15">
      <c r="A22" s="1" t="s">
        <v>363</v>
      </c>
      <c r="B22" s="11"/>
      <c r="C22" s="13"/>
      <c r="D22" s="15"/>
      <c r="E22" s="15" t="s">
        <v>477</v>
      </c>
      <c r="F22" s="63"/>
      <c r="G22" s="63"/>
      <c r="H22" s="63"/>
      <c r="I22" s="63"/>
      <c r="J22" s="15"/>
      <c r="K22" s="377"/>
      <c r="L22" s="378"/>
      <c r="M22" s="22">
        <v>1033551627</v>
      </c>
      <c r="N22" s="85"/>
      <c r="O22" s="22">
        <v>-1033551627</v>
      </c>
      <c r="P22" s="25"/>
      <c r="Q22" s="381"/>
      <c r="R22" s="382"/>
      <c r="U22" s="104" t="s">
        <v>264</v>
      </c>
      <c r="V22" s="104" t="s">
        <v>264</v>
      </c>
      <c r="W22" s="104" t="s">
        <v>264</v>
      </c>
      <c r="X22" s="104" t="s">
        <v>264</v>
      </c>
    </row>
    <row r="23" spans="1:24" ht="15.95" customHeight="1" x14ac:dyDescent="0.15">
      <c r="A23" s="1" t="s">
        <v>478</v>
      </c>
      <c r="B23" s="11"/>
      <c r="C23" s="13"/>
      <c r="D23" s="15"/>
      <c r="E23" s="15" t="s">
        <v>479</v>
      </c>
      <c r="F23" s="15"/>
      <c r="G23" s="63"/>
      <c r="H23" s="63"/>
      <c r="I23" s="63"/>
      <c r="J23" s="15"/>
      <c r="K23" s="377"/>
      <c r="L23" s="378"/>
      <c r="M23" s="22">
        <v>-1521131266</v>
      </c>
      <c r="N23" s="85"/>
      <c r="O23" s="22">
        <v>1521131266</v>
      </c>
      <c r="P23" s="25"/>
      <c r="Q23" s="381"/>
      <c r="R23" s="382"/>
      <c r="U23" s="104" t="s">
        <v>264</v>
      </c>
      <c r="V23" s="104" t="s">
        <v>264</v>
      </c>
      <c r="W23" s="104" t="s">
        <v>264</v>
      </c>
      <c r="X23" s="104" t="s">
        <v>264</v>
      </c>
    </row>
    <row r="24" spans="1:24" ht="15.95" customHeight="1" x14ac:dyDescent="0.15">
      <c r="A24" s="1" t="s">
        <v>56</v>
      </c>
      <c r="B24" s="11"/>
      <c r="C24" s="13"/>
      <c r="D24" s="15"/>
      <c r="E24" s="15" t="s">
        <v>244</v>
      </c>
      <c r="F24" s="15"/>
      <c r="G24" s="63"/>
      <c r="H24" s="63"/>
      <c r="I24" s="63"/>
      <c r="J24" s="15"/>
      <c r="K24" s="377"/>
      <c r="L24" s="378"/>
      <c r="M24" s="22">
        <v>62880469</v>
      </c>
      <c r="N24" s="85"/>
      <c r="O24" s="22">
        <v>-62880469</v>
      </c>
      <c r="P24" s="25"/>
      <c r="Q24" s="381"/>
      <c r="R24" s="382"/>
      <c r="U24" s="104" t="s">
        <v>264</v>
      </c>
      <c r="V24" s="104" t="s">
        <v>264</v>
      </c>
      <c r="W24" s="104" t="s">
        <v>264</v>
      </c>
      <c r="X24" s="104" t="s">
        <v>264</v>
      </c>
    </row>
    <row r="25" spans="1:24" ht="15.95" customHeight="1" x14ac:dyDescent="0.15">
      <c r="A25" s="1" t="s">
        <v>376</v>
      </c>
      <c r="B25" s="11"/>
      <c r="C25" s="13"/>
      <c r="D25" s="15"/>
      <c r="E25" s="15" t="s">
        <v>480</v>
      </c>
      <c r="F25" s="15"/>
      <c r="G25" s="63"/>
      <c r="H25" s="15"/>
      <c r="I25" s="63"/>
      <c r="J25" s="15"/>
      <c r="K25" s="377"/>
      <c r="L25" s="378"/>
      <c r="M25" s="22">
        <v>-338219438</v>
      </c>
      <c r="N25" s="85"/>
      <c r="O25" s="22">
        <v>338219438</v>
      </c>
      <c r="P25" s="25"/>
      <c r="Q25" s="381"/>
      <c r="R25" s="382"/>
      <c r="U25" s="104" t="s">
        <v>264</v>
      </c>
      <c r="V25" s="104" t="s">
        <v>264</v>
      </c>
      <c r="W25" s="104" t="s">
        <v>264</v>
      </c>
      <c r="X25" s="104" t="s">
        <v>264</v>
      </c>
    </row>
    <row r="26" spans="1:24" ht="15.95" customHeight="1" x14ac:dyDescent="0.15">
      <c r="A26" s="1" t="s">
        <v>258</v>
      </c>
      <c r="B26" s="11"/>
      <c r="C26" s="13"/>
      <c r="D26" s="15" t="s">
        <v>443</v>
      </c>
      <c r="E26" s="63"/>
      <c r="F26" s="63"/>
      <c r="G26" s="63"/>
      <c r="H26" s="63"/>
      <c r="I26" s="63"/>
      <c r="J26" s="15"/>
      <c r="K26" s="22" t="s">
        <v>264</v>
      </c>
      <c r="L26" s="78"/>
      <c r="M26" s="22" t="s">
        <v>264</v>
      </c>
      <c r="N26" s="85"/>
      <c r="O26" s="371"/>
      <c r="P26" s="383"/>
      <c r="Q26" s="384"/>
      <c r="R26" s="383"/>
      <c r="U26" s="104" t="str">
        <f>IF(COUNTIF(V26:X26,"-")=COUNTA(V26:X26),"-",SUM(V26:X26))</f>
        <v>-</v>
      </c>
      <c r="V26" s="104" t="s">
        <v>264</v>
      </c>
      <c r="W26" s="104" t="s">
        <v>264</v>
      </c>
      <c r="X26" s="104" t="s">
        <v>264</v>
      </c>
    </row>
    <row r="27" spans="1:24" ht="15.95" customHeight="1" x14ac:dyDescent="0.15">
      <c r="A27" s="1" t="s">
        <v>481</v>
      </c>
      <c r="B27" s="11"/>
      <c r="C27" s="13"/>
      <c r="D27" s="15" t="s">
        <v>483</v>
      </c>
      <c r="E27" s="15"/>
      <c r="F27" s="63"/>
      <c r="G27" s="63"/>
      <c r="H27" s="63"/>
      <c r="I27" s="63"/>
      <c r="J27" s="15"/>
      <c r="K27" s="22">
        <v>-703720</v>
      </c>
      <c r="L27" s="78"/>
      <c r="M27" s="22">
        <v>-703720</v>
      </c>
      <c r="N27" s="85"/>
      <c r="O27" s="371"/>
      <c r="P27" s="383"/>
      <c r="Q27" s="384"/>
      <c r="R27" s="383"/>
      <c r="U27" s="104" t="str">
        <f>IF(COUNTIF(V27:X27,"-")=COUNTA(V27:X27),"-",SUM(V27:X27))</f>
        <v>-</v>
      </c>
      <c r="V27" s="104" t="s">
        <v>264</v>
      </c>
      <c r="W27" s="104" t="s">
        <v>264</v>
      </c>
      <c r="X27" s="104" t="s">
        <v>264</v>
      </c>
    </row>
    <row r="28" spans="1:24" ht="15.95" customHeight="1" x14ac:dyDescent="0.15">
      <c r="A28" s="1" t="s">
        <v>354</v>
      </c>
      <c r="B28" s="11"/>
      <c r="C28" s="51"/>
      <c r="D28" s="58" t="s">
        <v>368</v>
      </c>
      <c r="E28" s="58"/>
      <c r="F28" s="58"/>
      <c r="G28" s="66"/>
      <c r="H28" s="66"/>
      <c r="I28" s="66"/>
      <c r="J28" s="58"/>
      <c r="K28" s="73">
        <v>1136078683</v>
      </c>
      <c r="L28" s="79"/>
      <c r="M28" s="73">
        <v>1125521870</v>
      </c>
      <c r="N28" s="86"/>
      <c r="O28" s="73">
        <v>10556813</v>
      </c>
      <c r="P28" s="92"/>
      <c r="Q28" s="385"/>
      <c r="R28" s="386"/>
      <c r="S28" s="103"/>
      <c r="U28" s="104" t="str">
        <f>IF(COUNTIF(V28:X28,"-")=COUNTA(V28:X28),"-",SUM(V28:X28))</f>
        <v>-</v>
      </c>
      <c r="V28" s="104" t="s">
        <v>264</v>
      </c>
      <c r="W28" s="104" t="s">
        <v>264</v>
      </c>
      <c r="X28" s="104" t="s">
        <v>264</v>
      </c>
    </row>
    <row r="29" spans="1:24" ht="15.95" customHeight="1" x14ac:dyDescent="0.15">
      <c r="A29" s="1" t="s">
        <v>484</v>
      </c>
      <c r="B29" s="11"/>
      <c r="C29" s="53"/>
      <c r="D29" s="60" t="s">
        <v>395</v>
      </c>
      <c r="E29" s="60"/>
      <c r="F29" s="65"/>
      <c r="G29" s="65"/>
      <c r="H29" s="69"/>
      <c r="I29" s="65"/>
      <c r="J29" s="60"/>
      <c r="K29" s="75">
        <v>413210477</v>
      </c>
      <c r="L29" s="81"/>
      <c r="M29" s="75">
        <v>361899542</v>
      </c>
      <c r="N29" s="87"/>
      <c r="O29" s="75">
        <v>51310935</v>
      </c>
      <c r="P29" s="94"/>
      <c r="Q29" s="100" t="e">
        <f>IF(AND(Q20="-",COUNTIF(#REF!,"-")=COUNTA(#REF!)),"-",SUM(Q20,#REF!))</f>
        <v>#REF!</v>
      </c>
      <c r="R29" s="94"/>
      <c r="S29" s="103"/>
      <c r="U29" s="104" t="str">
        <f>IF(COUNTIF(V29:X29,"-")=COUNTA(V29:X29),"-",SUM(V29:X29))</f>
        <v>-</v>
      </c>
      <c r="V29" s="104" t="str">
        <f>IF(AND(V21="-",COUNTIF(V26:V27,"-")=COUNTA(V26:V27),V28="-"),"-",SUM(V21,V26:V27,V28))</f>
        <v>-</v>
      </c>
      <c r="W29" s="104" t="str">
        <f>IF(AND(W20="-",W21="-",COUNTIF(W26:W27,"-")=COUNTA(W26:W27),W28="-"),"-",SUM(W20,W21,W26:W27,W28))</f>
        <v>-</v>
      </c>
      <c r="X29" s="104" t="s">
        <v>264</v>
      </c>
    </row>
    <row r="30" spans="1:24" ht="15.95" customHeight="1" x14ac:dyDescent="0.15">
      <c r="A30" s="1" t="s">
        <v>486</v>
      </c>
      <c r="B30" s="11"/>
      <c r="C30" s="54" t="s">
        <v>452</v>
      </c>
      <c r="D30" s="61"/>
      <c r="E30" s="61"/>
      <c r="F30" s="61"/>
      <c r="G30" s="67"/>
      <c r="H30" s="67"/>
      <c r="I30" s="67"/>
      <c r="J30" s="61"/>
      <c r="K30" s="76">
        <v>27357026422</v>
      </c>
      <c r="L30" s="82"/>
      <c r="M30" s="76">
        <v>29759552093</v>
      </c>
      <c r="N30" s="88"/>
      <c r="O30" s="76">
        <v>-2402525671</v>
      </c>
      <c r="P30" s="95"/>
      <c r="Q30" s="101" t="e">
        <f>IF(AND(Q15="-",Q29="-"),"-",SUM(Q15,Q29))</f>
        <v>#REF!</v>
      </c>
      <c r="R30" s="95"/>
      <c r="S30" s="103"/>
      <c r="U30" s="104" t="str">
        <f>IF(COUNTIF(V30:X30,"-")=COUNTA(V30:X30),"-",SUM(V30:X30))</f>
        <v>-</v>
      </c>
      <c r="V30" s="104" t="s">
        <v>264</v>
      </c>
      <c r="W30" s="104" t="s">
        <v>264</v>
      </c>
      <c r="X30" s="104" t="s">
        <v>264</v>
      </c>
    </row>
    <row r="31" spans="1:24" ht="6.75" customHeight="1" x14ac:dyDescent="0.15">
      <c r="B31" s="11"/>
      <c r="C31" s="55"/>
      <c r="D31" s="62"/>
      <c r="E31" s="62"/>
      <c r="F31" s="62"/>
      <c r="G31" s="62"/>
      <c r="H31" s="62"/>
      <c r="I31" s="62"/>
      <c r="J31" s="62"/>
      <c r="K31" s="11"/>
      <c r="L31" s="11"/>
      <c r="M31" s="11"/>
      <c r="N31" s="11"/>
      <c r="O31" s="11"/>
      <c r="P31" s="11"/>
      <c r="Q31" s="11"/>
      <c r="R31" s="16"/>
      <c r="S31" s="103"/>
    </row>
    <row r="32" spans="1:24" ht="15.6" customHeight="1" x14ac:dyDescent="0.15">
      <c r="B32" s="11"/>
      <c r="C32" s="56"/>
      <c r="D32" s="17" t="s">
        <v>119</v>
      </c>
      <c r="F32" s="47"/>
      <c r="G32" s="68"/>
      <c r="H32" s="47"/>
      <c r="I32" s="47"/>
      <c r="J32" s="56"/>
      <c r="K32" s="11"/>
      <c r="L32" s="11"/>
      <c r="M32" s="11"/>
      <c r="N32" s="11"/>
      <c r="O32" s="11"/>
      <c r="P32" s="11"/>
      <c r="Q32" s="11"/>
      <c r="R32" s="16"/>
      <c r="S32" s="103"/>
    </row>
  </sheetData>
  <sheetProtection sheet="1" objects="1" scenarios="1"/>
  <mergeCells count="28">
    <mergeCell ref="O27:P27"/>
    <mergeCell ref="Q27:R27"/>
    <mergeCell ref="Q28:R28"/>
    <mergeCell ref="C13:J14"/>
    <mergeCell ref="K13:L14"/>
    <mergeCell ref="K24:L24"/>
    <mergeCell ref="Q24:R24"/>
    <mergeCell ref="K25:L25"/>
    <mergeCell ref="Q25:R25"/>
    <mergeCell ref="O26:P26"/>
    <mergeCell ref="Q26:R26"/>
    <mergeCell ref="K21:L21"/>
    <mergeCell ref="Q21:R21"/>
    <mergeCell ref="K22:L22"/>
    <mergeCell ref="Q22:R22"/>
    <mergeCell ref="K23:L23"/>
    <mergeCell ref="Q23:R23"/>
    <mergeCell ref="M16:N16"/>
    <mergeCell ref="M17:N17"/>
    <mergeCell ref="M18:N18"/>
    <mergeCell ref="M19:N19"/>
    <mergeCell ref="M20:N20"/>
    <mergeCell ref="C9:R9"/>
    <mergeCell ref="C10:R10"/>
    <mergeCell ref="C11:R11"/>
    <mergeCell ref="M14:N14"/>
    <mergeCell ref="O14:P14"/>
    <mergeCell ref="Q14:R14"/>
  </mergeCells>
  <phoneticPr fontId="5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"/>
  <sheetViews>
    <sheetView topLeftCell="B1" zoomScale="85" zoomScaleNormal="85" zoomScaleSheetLayoutView="100" workbookViewId="0"/>
  </sheetViews>
  <sheetFormatPr defaultRowHeight="13.5" x14ac:dyDescent="0.15"/>
  <cols>
    <col min="1" max="1" width="9" style="105" hidden="1" customWidth="1"/>
    <col min="2" max="2" width="0.625" style="3" customWidth="1"/>
    <col min="3" max="3" width="1.25" style="106" customWidth="1"/>
    <col min="4" max="12" width="2.125" style="106" customWidth="1"/>
    <col min="13" max="13" width="18.375" style="106" customWidth="1"/>
    <col min="14" max="14" width="21.625" style="106" bestFit="1" customWidth="1"/>
    <col min="15" max="15" width="2.5" style="106" customWidth="1"/>
    <col min="16" max="16" width="0.625" style="106" customWidth="1"/>
    <col min="17" max="17" width="9" style="3" customWidth="1"/>
    <col min="18" max="18" width="9" style="3" hidden="1" customWidth="1"/>
    <col min="19" max="19" width="9" style="3" customWidth="1"/>
    <col min="20" max="16384" width="9" style="3"/>
  </cols>
  <sheetData>
    <row r="1" spans="1:16" x14ac:dyDescent="0.15">
      <c r="C1" s="106" t="s">
        <v>322</v>
      </c>
    </row>
    <row r="2" spans="1:16" x14ac:dyDescent="0.15">
      <c r="C2" s="106" t="s">
        <v>536</v>
      </c>
    </row>
    <row r="3" spans="1:16" x14ac:dyDescent="0.15">
      <c r="C3" s="106" t="s">
        <v>324</v>
      </c>
    </row>
    <row r="4" spans="1:16" x14ac:dyDescent="0.15">
      <c r="C4" s="106" t="s">
        <v>325</v>
      </c>
    </row>
    <row r="5" spans="1:16" x14ac:dyDescent="0.15">
      <c r="C5" s="106" t="s">
        <v>327</v>
      </c>
    </row>
    <row r="6" spans="1:16" x14ac:dyDescent="0.15">
      <c r="C6" s="106" t="s">
        <v>329</v>
      </c>
    </row>
    <row r="7" spans="1:16" x14ac:dyDescent="0.15">
      <c r="C7" s="106" t="s">
        <v>330</v>
      </c>
    </row>
    <row r="8" spans="1:16" x14ac:dyDescent="0.15">
      <c r="A8" s="6"/>
      <c r="C8" s="3"/>
      <c r="D8" s="3"/>
      <c r="E8" s="3"/>
      <c r="F8" s="3"/>
      <c r="G8" s="3"/>
      <c r="H8" s="3"/>
      <c r="I8" s="3"/>
      <c r="J8" s="19"/>
      <c r="K8" s="19"/>
      <c r="L8" s="19"/>
      <c r="M8" s="19"/>
      <c r="N8" s="19"/>
      <c r="O8" s="19"/>
      <c r="P8" s="131"/>
    </row>
    <row r="9" spans="1:16" ht="24" x14ac:dyDescent="0.2">
      <c r="C9" s="395" t="s">
        <v>427</v>
      </c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395"/>
      <c r="P9" s="114"/>
    </row>
    <row r="10" spans="1:16" ht="17.25" x14ac:dyDescent="0.2">
      <c r="C10" s="396" t="s">
        <v>584</v>
      </c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114"/>
    </row>
    <row r="11" spans="1:16" ht="17.25" x14ac:dyDescent="0.2">
      <c r="C11" s="396" t="s">
        <v>112</v>
      </c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396"/>
      <c r="P11" s="114"/>
    </row>
    <row r="12" spans="1:16" ht="17.25" x14ac:dyDescent="0.2">
      <c r="C12" s="108"/>
      <c r="D12" s="114"/>
      <c r="E12" s="114"/>
      <c r="F12" s="114"/>
      <c r="G12" s="114"/>
      <c r="H12" s="114"/>
      <c r="I12" s="114"/>
      <c r="J12" s="114"/>
      <c r="K12" s="114"/>
      <c r="L12" s="114"/>
      <c r="M12" s="126"/>
      <c r="N12" s="114"/>
      <c r="O12" s="126" t="s">
        <v>259</v>
      </c>
      <c r="P12" s="114"/>
    </row>
    <row r="13" spans="1:16" ht="17.25" x14ac:dyDescent="0.2">
      <c r="A13" s="105" t="s">
        <v>333</v>
      </c>
      <c r="C13" s="397" t="s">
        <v>93</v>
      </c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99" t="s">
        <v>334</v>
      </c>
      <c r="O13" s="400"/>
      <c r="P13" s="114"/>
    </row>
    <row r="14" spans="1:16" x14ac:dyDescent="0.15">
      <c r="A14" s="105" t="s">
        <v>487</v>
      </c>
      <c r="C14" s="109"/>
      <c r="D14" s="115" t="s">
        <v>489</v>
      </c>
      <c r="E14" s="115"/>
      <c r="F14" s="118"/>
      <c r="G14" s="115"/>
      <c r="H14" s="115"/>
      <c r="I14" s="115"/>
      <c r="J14" s="115"/>
      <c r="K14" s="118"/>
      <c r="L14" s="118"/>
      <c r="M14" s="118"/>
      <c r="N14" s="127">
        <v>2499199610</v>
      </c>
      <c r="O14" s="38"/>
      <c r="P14" s="132"/>
    </row>
    <row r="15" spans="1:16" x14ac:dyDescent="0.15">
      <c r="A15" s="105" t="s">
        <v>392</v>
      </c>
      <c r="C15" s="109"/>
      <c r="D15" s="115"/>
      <c r="E15" s="115" t="s">
        <v>91</v>
      </c>
      <c r="F15" s="115"/>
      <c r="G15" s="115"/>
      <c r="H15" s="115"/>
      <c r="I15" s="115"/>
      <c r="J15" s="115"/>
      <c r="K15" s="118"/>
      <c r="L15" s="118"/>
      <c r="M15" s="118"/>
      <c r="N15" s="127">
        <v>1968996108</v>
      </c>
      <c r="O15" s="36"/>
      <c r="P15" s="132"/>
    </row>
    <row r="16" spans="1:16" x14ac:dyDescent="0.15">
      <c r="A16" s="105" t="s">
        <v>328</v>
      </c>
      <c r="C16" s="109"/>
      <c r="D16" s="115"/>
      <c r="E16" s="115"/>
      <c r="F16" s="115" t="s">
        <v>490</v>
      </c>
      <c r="G16" s="115"/>
      <c r="H16" s="115"/>
      <c r="I16" s="115"/>
      <c r="J16" s="115"/>
      <c r="K16" s="118"/>
      <c r="L16" s="118"/>
      <c r="M16" s="118"/>
      <c r="N16" s="127">
        <v>538788654</v>
      </c>
      <c r="O16" s="36"/>
      <c r="P16" s="132"/>
    </row>
    <row r="17" spans="1:16" x14ac:dyDescent="0.15">
      <c r="A17" s="105" t="s">
        <v>491</v>
      </c>
      <c r="C17" s="109"/>
      <c r="D17" s="115"/>
      <c r="E17" s="115"/>
      <c r="F17" s="115"/>
      <c r="G17" s="115" t="s">
        <v>0</v>
      </c>
      <c r="H17" s="115"/>
      <c r="I17" s="115"/>
      <c r="J17" s="115"/>
      <c r="K17" s="118"/>
      <c r="L17" s="118"/>
      <c r="M17" s="118"/>
      <c r="N17" s="127">
        <v>466477689</v>
      </c>
      <c r="O17" s="36"/>
      <c r="P17" s="132"/>
    </row>
    <row r="18" spans="1:16" x14ac:dyDescent="0.15">
      <c r="A18" s="105" t="s">
        <v>492</v>
      </c>
      <c r="C18" s="109"/>
      <c r="D18" s="115"/>
      <c r="E18" s="115"/>
      <c r="F18" s="115"/>
      <c r="G18" s="115" t="s">
        <v>408</v>
      </c>
      <c r="H18" s="115"/>
      <c r="I18" s="115"/>
      <c r="J18" s="115"/>
      <c r="K18" s="118"/>
      <c r="L18" s="118"/>
      <c r="M18" s="118"/>
      <c r="N18" s="127">
        <v>37672323</v>
      </c>
      <c r="O18" s="36"/>
      <c r="P18" s="132"/>
    </row>
    <row r="19" spans="1:16" x14ac:dyDescent="0.15">
      <c r="A19" s="105" t="s">
        <v>493</v>
      </c>
      <c r="C19" s="109"/>
      <c r="D19" s="115"/>
      <c r="E19" s="115"/>
      <c r="F19" s="115"/>
      <c r="G19" s="115" t="s">
        <v>197</v>
      </c>
      <c r="H19" s="115"/>
      <c r="I19" s="115"/>
      <c r="J19" s="115"/>
      <c r="K19" s="118"/>
      <c r="L19" s="118"/>
      <c r="M19" s="118"/>
      <c r="N19" s="127">
        <v>-596005</v>
      </c>
      <c r="O19" s="36"/>
      <c r="P19" s="132"/>
    </row>
    <row r="20" spans="1:16" x14ac:dyDescent="0.15">
      <c r="A20" s="105" t="s">
        <v>285</v>
      </c>
      <c r="C20" s="109"/>
      <c r="D20" s="115"/>
      <c r="E20" s="115"/>
      <c r="F20" s="115"/>
      <c r="G20" s="115" t="s">
        <v>368</v>
      </c>
      <c r="H20" s="115"/>
      <c r="I20" s="115"/>
      <c r="J20" s="115"/>
      <c r="K20" s="118"/>
      <c r="L20" s="118"/>
      <c r="M20" s="118"/>
      <c r="N20" s="127">
        <v>35234647</v>
      </c>
      <c r="O20" s="36"/>
      <c r="P20" s="132"/>
    </row>
    <row r="21" spans="1:16" x14ac:dyDescent="0.15">
      <c r="A21" s="105" t="s">
        <v>163</v>
      </c>
      <c r="C21" s="109"/>
      <c r="D21" s="115"/>
      <c r="E21" s="115"/>
      <c r="F21" s="115" t="s">
        <v>101</v>
      </c>
      <c r="G21" s="115"/>
      <c r="H21" s="115"/>
      <c r="I21" s="115"/>
      <c r="J21" s="115"/>
      <c r="K21" s="118"/>
      <c r="L21" s="118"/>
      <c r="M21" s="118"/>
      <c r="N21" s="127">
        <v>1412001463</v>
      </c>
      <c r="O21" s="36"/>
      <c r="P21" s="132"/>
    </row>
    <row r="22" spans="1:16" x14ac:dyDescent="0.15">
      <c r="A22" s="105" t="s">
        <v>67</v>
      </c>
      <c r="C22" s="109"/>
      <c r="D22" s="115"/>
      <c r="E22" s="115"/>
      <c r="F22" s="115"/>
      <c r="G22" s="115" t="s">
        <v>298</v>
      </c>
      <c r="H22" s="115"/>
      <c r="I22" s="115"/>
      <c r="J22" s="115"/>
      <c r="K22" s="118"/>
      <c r="L22" s="118"/>
      <c r="M22" s="118"/>
      <c r="N22" s="127">
        <v>524994207</v>
      </c>
      <c r="O22" s="36"/>
      <c r="P22" s="132"/>
    </row>
    <row r="23" spans="1:16" x14ac:dyDescent="0.15">
      <c r="A23" s="105" t="s">
        <v>494</v>
      </c>
      <c r="C23" s="109"/>
      <c r="D23" s="115"/>
      <c r="E23" s="115"/>
      <c r="F23" s="115"/>
      <c r="G23" s="115" t="s">
        <v>223</v>
      </c>
      <c r="H23" s="115"/>
      <c r="I23" s="115"/>
      <c r="J23" s="115"/>
      <c r="K23" s="118"/>
      <c r="L23" s="118"/>
      <c r="M23" s="118"/>
      <c r="N23" s="127">
        <v>25269987</v>
      </c>
      <c r="O23" s="36"/>
      <c r="P23" s="132"/>
    </row>
    <row r="24" spans="1:16" x14ac:dyDescent="0.15">
      <c r="A24" s="105" t="s">
        <v>271</v>
      </c>
      <c r="C24" s="109"/>
      <c r="D24" s="115"/>
      <c r="E24" s="115"/>
      <c r="F24" s="115"/>
      <c r="G24" s="115" t="s">
        <v>495</v>
      </c>
      <c r="H24" s="115"/>
      <c r="I24" s="115"/>
      <c r="J24" s="115"/>
      <c r="K24" s="118"/>
      <c r="L24" s="118"/>
      <c r="M24" s="118"/>
      <c r="N24" s="127">
        <v>861737269</v>
      </c>
      <c r="O24" s="36"/>
      <c r="P24" s="132"/>
    </row>
    <row r="25" spans="1:16" x14ac:dyDescent="0.15">
      <c r="A25" s="105" t="s">
        <v>496</v>
      </c>
      <c r="C25" s="109"/>
      <c r="D25" s="115"/>
      <c r="E25" s="115"/>
      <c r="F25" s="115"/>
      <c r="G25" s="115" t="s">
        <v>368</v>
      </c>
      <c r="H25" s="115"/>
      <c r="I25" s="115"/>
      <c r="J25" s="115"/>
      <c r="K25" s="118"/>
      <c r="L25" s="118"/>
      <c r="M25" s="118"/>
      <c r="N25" s="127" t="s">
        <v>264</v>
      </c>
      <c r="O25" s="36"/>
      <c r="P25" s="132"/>
    </row>
    <row r="26" spans="1:16" x14ac:dyDescent="0.15">
      <c r="A26" s="105" t="s">
        <v>183</v>
      </c>
      <c r="C26" s="109"/>
      <c r="D26" s="115"/>
      <c r="E26" s="115"/>
      <c r="F26" s="115" t="s">
        <v>497</v>
      </c>
      <c r="G26" s="115"/>
      <c r="H26" s="115"/>
      <c r="I26" s="115"/>
      <c r="J26" s="115"/>
      <c r="K26" s="118"/>
      <c r="L26" s="118"/>
      <c r="M26" s="118"/>
      <c r="N26" s="127">
        <v>18205991</v>
      </c>
      <c r="O26" s="36"/>
      <c r="P26" s="132"/>
    </row>
    <row r="27" spans="1:16" x14ac:dyDescent="0.15">
      <c r="A27" s="105" t="s">
        <v>32</v>
      </c>
      <c r="C27" s="109"/>
      <c r="D27" s="115"/>
      <c r="E27" s="115"/>
      <c r="F27" s="118"/>
      <c r="G27" s="118" t="s">
        <v>291</v>
      </c>
      <c r="H27" s="118"/>
      <c r="I27" s="115"/>
      <c r="J27" s="115"/>
      <c r="K27" s="118"/>
      <c r="L27" s="118"/>
      <c r="M27" s="118"/>
      <c r="N27" s="127">
        <v>14396504</v>
      </c>
      <c r="O27" s="36"/>
      <c r="P27" s="132"/>
    </row>
    <row r="28" spans="1:16" x14ac:dyDescent="0.15">
      <c r="A28" s="105" t="s">
        <v>498</v>
      </c>
      <c r="C28" s="109"/>
      <c r="D28" s="115"/>
      <c r="E28" s="115"/>
      <c r="F28" s="118"/>
      <c r="G28" s="115" t="s">
        <v>500</v>
      </c>
      <c r="H28" s="115"/>
      <c r="I28" s="115"/>
      <c r="J28" s="115"/>
      <c r="K28" s="118"/>
      <c r="L28" s="118"/>
      <c r="M28" s="118"/>
      <c r="N28" s="127" t="s">
        <v>264</v>
      </c>
      <c r="O28" s="36"/>
      <c r="P28" s="132"/>
    </row>
    <row r="29" spans="1:16" x14ac:dyDescent="0.15">
      <c r="A29" s="105" t="s">
        <v>501</v>
      </c>
      <c r="C29" s="109"/>
      <c r="D29" s="115"/>
      <c r="E29" s="115"/>
      <c r="F29" s="118"/>
      <c r="G29" s="115" t="s">
        <v>368</v>
      </c>
      <c r="H29" s="115"/>
      <c r="I29" s="115"/>
      <c r="J29" s="115"/>
      <c r="K29" s="118"/>
      <c r="L29" s="118"/>
      <c r="M29" s="118"/>
      <c r="N29" s="127">
        <v>3809487</v>
      </c>
      <c r="O29" s="36"/>
      <c r="P29" s="132"/>
    </row>
    <row r="30" spans="1:16" x14ac:dyDescent="0.15">
      <c r="A30" s="105" t="s">
        <v>502</v>
      </c>
      <c r="C30" s="109"/>
      <c r="D30" s="115"/>
      <c r="E30" s="118" t="s">
        <v>41</v>
      </c>
      <c r="F30" s="118"/>
      <c r="G30" s="115"/>
      <c r="H30" s="115"/>
      <c r="I30" s="115"/>
      <c r="J30" s="115"/>
      <c r="K30" s="118"/>
      <c r="L30" s="118"/>
      <c r="M30" s="118"/>
      <c r="N30" s="127">
        <v>530203502</v>
      </c>
      <c r="O30" s="36"/>
      <c r="P30" s="132"/>
    </row>
    <row r="31" spans="1:16" x14ac:dyDescent="0.15">
      <c r="A31" s="105" t="s">
        <v>28</v>
      </c>
      <c r="C31" s="109"/>
      <c r="D31" s="115"/>
      <c r="E31" s="115"/>
      <c r="F31" s="115" t="s">
        <v>503</v>
      </c>
      <c r="G31" s="115"/>
      <c r="H31" s="115"/>
      <c r="I31" s="115"/>
      <c r="J31" s="115"/>
      <c r="K31" s="118"/>
      <c r="L31" s="118"/>
      <c r="M31" s="118"/>
      <c r="N31" s="127">
        <v>362832839</v>
      </c>
      <c r="O31" s="36"/>
      <c r="P31" s="132"/>
    </row>
    <row r="32" spans="1:16" x14ac:dyDescent="0.15">
      <c r="A32" s="105" t="s">
        <v>505</v>
      </c>
      <c r="C32" s="109"/>
      <c r="D32" s="115"/>
      <c r="E32" s="115"/>
      <c r="F32" s="115" t="s">
        <v>506</v>
      </c>
      <c r="G32" s="115"/>
      <c r="H32" s="115"/>
      <c r="I32" s="115"/>
      <c r="J32" s="115"/>
      <c r="K32" s="118"/>
      <c r="L32" s="118"/>
      <c r="M32" s="118"/>
      <c r="N32" s="127">
        <v>119793444</v>
      </c>
      <c r="O32" s="36"/>
      <c r="P32" s="132"/>
    </row>
    <row r="33" spans="1:16" x14ac:dyDescent="0.15">
      <c r="A33" s="105" t="s">
        <v>246</v>
      </c>
      <c r="C33" s="109"/>
      <c r="D33" s="115"/>
      <c r="E33" s="115"/>
      <c r="F33" s="115" t="s">
        <v>439</v>
      </c>
      <c r="G33" s="115"/>
      <c r="H33" s="115"/>
      <c r="I33" s="115"/>
      <c r="J33" s="115"/>
      <c r="K33" s="118"/>
      <c r="L33" s="118"/>
      <c r="M33" s="118"/>
      <c r="N33" s="127">
        <v>40878015</v>
      </c>
      <c r="O33" s="36"/>
      <c r="P33" s="132"/>
    </row>
    <row r="34" spans="1:16" x14ac:dyDescent="0.15">
      <c r="A34" s="105" t="s">
        <v>485</v>
      </c>
      <c r="C34" s="109"/>
      <c r="D34" s="115"/>
      <c r="E34" s="115"/>
      <c r="F34" s="115" t="s">
        <v>368</v>
      </c>
      <c r="G34" s="115"/>
      <c r="H34" s="115"/>
      <c r="I34" s="115"/>
      <c r="J34" s="115"/>
      <c r="K34" s="118"/>
      <c r="L34" s="118"/>
      <c r="M34" s="118"/>
      <c r="N34" s="127">
        <v>6699204</v>
      </c>
      <c r="O34" s="36"/>
      <c r="P34" s="132"/>
    </row>
    <row r="35" spans="1:16" x14ac:dyDescent="0.15">
      <c r="A35" s="105" t="s">
        <v>105</v>
      </c>
      <c r="C35" s="109"/>
      <c r="D35" s="115" t="s">
        <v>507</v>
      </c>
      <c r="E35" s="115"/>
      <c r="F35" s="115"/>
      <c r="G35" s="115"/>
      <c r="H35" s="115"/>
      <c r="I35" s="115"/>
      <c r="J35" s="115"/>
      <c r="K35" s="118"/>
      <c r="L35" s="118"/>
      <c r="M35" s="118"/>
      <c r="N35" s="127">
        <v>235166350</v>
      </c>
      <c r="O35" s="36"/>
      <c r="P35" s="132"/>
    </row>
    <row r="36" spans="1:16" x14ac:dyDescent="0.15">
      <c r="A36" s="105" t="s">
        <v>509</v>
      </c>
      <c r="C36" s="109"/>
      <c r="D36" s="115"/>
      <c r="E36" s="115" t="s">
        <v>510</v>
      </c>
      <c r="F36" s="115"/>
      <c r="G36" s="115"/>
      <c r="H36" s="115"/>
      <c r="I36" s="115"/>
      <c r="J36" s="115"/>
      <c r="K36" s="123"/>
      <c r="L36" s="123"/>
      <c r="M36" s="123"/>
      <c r="N36" s="127">
        <v>67893747</v>
      </c>
      <c r="O36" s="36"/>
      <c r="P36" s="132"/>
    </row>
    <row r="37" spans="1:16" x14ac:dyDescent="0.15">
      <c r="A37" s="105" t="s">
        <v>511</v>
      </c>
      <c r="C37" s="109"/>
      <c r="D37" s="115"/>
      <c r="E37" s="115" t="s">
        <v>368</v>
      </c>
      <c r="F37" s="115"/>
      <c r="G37" s="118"/>
      <c r="H37" s="115"/>
      <c r="I37" s="115"/>
      <c r="J37" s="115"/>
      <c r="K37" s="123"/>
      <c r="L37" s="123"/>
      <c r="M37" s="123"/>
      <c r="N37" s="127">
        <v>167272603</v>
      </c>
      <c r="O37" s="36"/>
      <c r="P37" s="132"/>
    </row>
    <row r="38" spans="1:16" x14ac:dyDescent="0.15">
      <c r="A38" s="105" t="s">
        <v>469</v>
      </c>
      <c r="C38" s="110" t="s">
        <v>512</v>
      </c>
      <c r="D38" s="116"/>
      <c r="E38" s="116"/>
      <c r="F38" s="116"/>
      <c r="G38" s="116"/>
      <c r="H38" s="116"/>
      <c r="I38" s="116"/>
      <c r="J38" s="116"/>
      <c r="K38" s="124"/>
      <c r="L38" s="124"/>
      <c r="M38" s="124"/>
      <c r="N38" s="128">
        <v>-2264033260</v>
      </c>
      <c r="O38" s="130"/>
      <c r="P38" s="132"/>
    </row>
    <row r="39" spans="1:16" x14ac:dyDescent="0.15">
      <c r="A39" s="105" t="s">
        <v>513</v>
      </c>
      <c r="C39" s="109"/>
      <c r="D39" s="115" t="s">
        <v>514</v>
      </c>
      <c r="E39" s="115"/>
      <c r="F39" s="118"/>
      <c r="G39" s="115"/>
      <c r="H39" s="115"/>
      <c r="I39" s="115"/>
      <c r="J39" s="115"/>
      <c r="K39" s="118"/>
      <c r="L39" s="118"/>
      <c r="M39" s="118"/>
      <c r="N39" s="127">
        <v>721196443</v>
      </c>
      <c r="O39" s="38"/>
      <c r="P39" s="132"/>
    </row>
    <row r="40" spans="1:16" x14ac:dyDescent="0.15">
      <c r="A40" s="105" t="s">
        <v>515</v>
      </c>
      <c r="C40" s="109"/>
      <c r="D40" s="115"/>
      <c r="E40" s="118" t="s">
        <v>516</v>
      </c>
      <c r="F40" s="118"/>
      <c r="G40" s="115"/>
      <c r="H40" s="115"/>
      <c r="I40" s="115"/>
      <c r="J40" s="115"/>
      <c r="K40" s="118"/>
      <c r="L40" s="118"/>
      <c r="M40" s="118"/>
      <c r="N40" s="127" t="s">
        <v>264</v>
      </c>
      <c r="O40" s="36"/>
      <c r="P40" s="132"/>
    </row>
    <row r="41" spans="1:16" x14ac:dyDescent="0.15">
      <c r="A41" s="105" t="s">
        <v>518</v>
      </c>
      <c r="C41" s="109"/>
      <c r="D41" s="115"/>
      <c r="E41" s="118" t="s">
        <v>206</v>
      </c>
      <c r="F41" s="118"/>
      <c r="G41" s="115"/>
      <c r="H41" s="115"/>
      <c r="I41" s="115"/>
      <c r="J41" s="115"/>
      <c r="K41" s="118"/>
      <c r="L41" s="118"/>
      <c r="M41" s="118"/>
      <c r="N41" s="127">
        <v>721196443</v>
      </c>
      <c r="O41" s="36"/>
      <c r="P41" s="132"/>
    </row>
    <row r="42" spans="1:16" x14ac:dyDescent="0.15">
      <c r="A42" s="105" t="s">
        <v>174</v>
      </c>
      <c r="C42" s="109"/>
      <c r="D42" s="115"/>
      <c r="E42" s="118" t="s">
        <v>37</v>
      </c>
      <c r="F42" s="118"/>
      <c r="G42" s="115"/>
      <c r="H42" s="118"/>
      <c r="I42" s="115"/>
      <c r="J42" s="115"/>
      <c r="K42" s="118"/>
      <c r="L42" s="118"/>
      <c r="M42" s="118"/>
      <c r="N42" s="127" t="s">
        <v>264</v>
      </c>
      <c r="O42" s="36"/>
      <c r="P42" s="132"/>
    </row>
    <row r="43" spans="1:16" x14ac:dyDescent="0.15">
      <c r="A43" s="105" t="s">
        <v>519</v>
      </c>
      <c r="C43" s="109"/>
      <c r="D43" s="115"/>
      <c r="E43" s="115" t="s">
        <v>520</v>
      </c>
      <c r="F43" s="115"/>
      <c r="G43" s="115"/>
      <c r="H43" s="115"/>
      <c r="I43" s="115"/>
      <c r="J43" s="115"/>
      <c r="K43" s="118"/>
      <c r="L43" s="118"/>
      <c r="M43" s="118"/>
      <c r="N43" s="127" t="s">
        <v>264</v>
      </c>
      <c r="O43" s="36"/>
      <c r="P43" s="132"/>
    </row>
    <row r="44" spans="1:16" x14ac:dyDescent="0.15">
      <c r="A44" s="105" t="s">
        <v>521</v>
      </c>
      <c r="C44" s="109"/>
      <c r="D44" s="115"/>
      <c r="E44" s="115" t="s">
        <v>368</v>
      </c>
      <c r="F44" s="115"/>
      <c r="G44" s="115"/>
      <c r="H44" s="115"/>
      <c r="I44" s="115"/>
      <c r="J44" s="115"/>
      <c r="K44" s="118"/>
      <c r="L44" s="118"/>
      <c r="M44" s="118"/>
      <c r="N44" s="127" t="s">
        <v>264</v>
      </c>
      <c r="O44" s="36"/>
      <c r="P44" s="132"/>
    </row>
    <row r="45" spans="1:16" x14ac:dyDescent="0.15">
      <c r="A45" s="105" t="s">
        <v>311</v>
      </c>
      <c r="C45" s="109"/>
      <c r="D45" s="115" t="s">
        <v>184</v>
      </c>
      <c r="E45" s="115"/>
      <c r="F45" s="115"/>
      <c r="G45" s="115"/>
      <c r="H45" s="115"/>
      <c r="I45" s="115"/>
      <c r="J45" s="115"/>
      <c r="K45" s="123"/>
      <c r="L45" s="123"/>
      <c r="M45" s="123"/>
      <c r="N45" s="127">
        <v>1200041</v>
      </c>
      <c r="O45" s="38"/>
      <c r="P45" s="132"/>
    </row>
    <row r="46" spans="1:16" x14ac:dyDescent="0.15">
      <c r="A46" s="105" t="s">
        <v>419</v>
      </c>
      <c r="C46" s="109"/>
      <c r="D46" s="115"/>
      <c r="E46" s="115" t="s">
        <v>523</v>
      </c>
      <c r="F46" s="115"/>
      <c r="G46" s="115"/>
      <c r="H46" s="115"/>
      <c r="I46" s="115"/>
      <c r="J46" s="115"/>
      <c r="K46" s="123"/>
      <c r="L46" s="123"/>
      <c r="M46" s="123"/>
      <c r="N46" s="127">
        <v>295770</v>
      </c>
      <c r="O46" s="36"/>
      <c r="P46" s="132"/>
    </row>
    <row r="47" spans="1:16" x14ac:dyDescent="0.15">
      <c r="A47" s="105" t="s">
        <v>166</v>
      </c>
      <c r="C47" s="109"/>
      <c r="D47" s="115"/>
      <c r="E47" s="115" t="s">
        <v>368</v>
      </c>
      <c r="F47" s="115"/>
      <c r="G47" s="115"/>
      <c r="H47" s="115"/>
      <c r="I47" s="115"/>
      <c r="J47" s="115"/>
      <c r="K47" s="123"/>
      <c r="L47" s="123"/>
      <c r="M47" s="123"/>
      <c r="N47" s="127">
        <v>904271</v>
      </c>
      <c r="O47" s="36"/>
      <c r="P47" s="132"/>
    </row>
    <row r="48" spans="1:16" x14ac:dyDescent="0.15">
      <c r="A48" s="105" t="s">
        <v>524</v>
      </c>
      <c r="C48" s="111" t="s">
        <v>525</v>
      </c>
      <c r="D48" s="117"/>
      <c r="E48" s="117"/>
      <c r="F48" s="117"/>
      <c r="G48" s="117"/>
      <c r="H48" s="117"/>
      <c r="I48" s="117"/>
      <c r="J48" s="117"/>
      <c r="K48" s="125"/>
      <c r="L48" s="125"/>
      <c r="M48" s="125"/>
      <c r="N48" s="129">
        <v>-2984029662</v>
      </c>
      <c r="O48" s="43"/>
      <c r="P48" s="132"/>
    </row>
    <row r="49" spans="1:12" s="19" customFormat="1" ht="3.75" customHeight="1" x14ac:dyDescent="0.15">
      <c r="A49" s="107"/>
      <c r="C49" s="112"/>
      <c r="D49" s="112"/>
      <c r="E49" s="119"/>
      <c r="F49" s="119"/>
      <c r="G49" s="119"/>
      <c r="H49" s="119"/>
      <c r="I49" s="119"/>
      <c r="J49" s="121"/>
      <c r="K49" s="121"/>
      <c r="L49" s="121"/>
    </row>
    <row r="50" spans="1:12" s="19" customFormat="1" ht="15.6" customHeight="1" x14ac:dyDescent="0.15">
      <c r="A50" s="107"/>
      <c r="C50" s="113"/>
      <c r="D50" s="113" t="s">
        <v>119</v>
      </c>
      <c r="E50" s="120"/>
      <c r="F50" s="120"/>
      <c r="G50" s="120"/>
      <c r="H50" s="120"/>
      <c r="I50" s="120"/>
      <c r="J50" s="122"/>
      <c r="K50" s="122"/>
      <c r="L50" s="122"/>
    </row>
  </sheetData>
  <sheetProtection sheet="1" objects="1" scenarios="1"/>
  <mergeCells count="5">
    <mergeCell ref="C9:O9"/>
    <mergeCell ref="C10:O10"/>
    <mergeCell ref="C11:O11"/>
    <mergeCell ref="C13:M13"/>
    <mergeCell ref="N13:O13"/>
  </mergeCells>
  <phoneticPr fontId="5"/>
  <pageMargins left="0.7" right="0.7" top="0.39370078740157477" bottom="0.39370078740157477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opLeftCell="B1" zoomScale="85" zoomScaleNormal="85" workbookViewId="0"/>
  </sheetViews>
  <sheetFormatPr defaultRowHeight="13.5" x14ac:dyDescent="0.15"/>
  <cols>
    <col min="1" max="1" width="9" style="6" hidden="1" customWidth="1"/>
    <col min="2" max="2" width="0.75" style="19" customWidth="1"/>
    <col min="3" max="11" width="2.125" style="19" customWidth="1"/>
    <col min="12" max="12" width="13.25" style="19" customWidth="1"/>
    <col min="13" max="13" width="21.625" style="19" bestFit="1" customWidth="1"/>
    <col min="14" max="14" width="3" style="19" customWidth="1"/>
    <col min="15" max="15" width="0.75" style="3" customWidth="1"/>
    <col min="16" max="16" width="9" style="3" customWidth="1"/>
    <col min="17" max="17" width="9" style="3" hidden="1" customWidth="1"/>
    <col min="18" max="18" width="9" style="3" customWidth="1"/>
    <col min="19" max="16384" width="9" style="3"/>
  </cols>
  <sheetData>
    <row r="1" spans="1:16" x14ac:dyDescent="0.15">
      <c r="C1" s="19" t="s">
        <v>322</v>
      </c>
    </row>
    <row r="2" spans="1:16" x14ac:dyDescent="0.15">
      <c r="C2" s="19" t="s">
        <v>536</v>
      </c>
    </row>
    <row r="3" spans="1:16" x14ac:dyDescent="0.15">
      <c r="C3" s="19" t="s">
        <v>324</v>
      </c>
    </row>
    <row r="4" spans="1:16" x14ac:dyDescent="0.15">
      <c r="C4" s="19" t="s">
        <v>325</v>
      </c>
    </row>
    <row r="5" spans="1:16" x14ac:dyDescent="0.15">
      <c r="C5" s="19" t="s">
        <v>327</v>
      </c>
    </row>
    <row r="6" spans="1:16" x14ac:dyDescent="0.15">
      <c r="C6" s="19" t="s">
        <v>329</v>
      </c>
    </row>
    <row r="7" spans="1:16" x14ac:dyDescent="0.15">
      <c r="C7" s="19" t="s">
        <v>330</v>
      </c>
    </row>
    <row r="8" spans="1:16" s="131" customFormat="1" x14ac:dyDescent="0.15">
      <c r="A8" s="133"/>
      <c r="B8" s="135"/>
      <c r="C8" s="135"/>
      <c r="I8" s="139"/>
      <c r="J8" s="139"/>
      <c r="K8" s="139"/>
      <c r="L8" s="139"/>
      <c r="M8" s="139"/>
      <c r="N8" s="139"/>
    </row>
    <row r="9" spans="1:16" s="131" customFormat="1" ht="24" x14ac:dyDescent="0.15">
      <c r="A9" s="133"/>
      <c r="B9" s="136"/>
      <c r="C9" s="395" t="s">
        <v>151</v>
      </c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</row>
    <row r="10" spans="1:16" s="131" customFormat="1" ht="14.25" x14ac:dyDescent="0.15">
      <c r="A10" s="107"/>
      <c r="B10" s="137"/>
      <c r="C10" s="401" t="s">
        <v>584</v>
      </c>
      <c r="D10" s="401"/>
      <c r="E10" s="401"/>
      <c r="F10" s="401"/>
      <c r="G10" s="401"/>
      <c r="H10" s="401"/>
      <c r="I10" s="401"/>
      <c r="J10" s="401"/>
      <c r="K10" s="401"/>
      <c r="L10" s="401"/>
      <c r="M10" s="401"/>
      <c r="N10" s="401"/>
    </row>
    <row r="11" spans="1:16" s="131" customFormat="1" ht="14.25" x14ac:dyDescent="0.15">
      <c r="A11" s="107"/>
      <c r="B11" s="137"/>
      <c r="C11" s="401" t="s">
        <v>112</v>
      </c>
      <c r="D11" s="401"/>
      <c r="E11" s="401"/>
      <c r="F11" s="401"/>
      <c r="G11" s="401"/>
      <c r="H11" s="401"/>
      <c r="I11" s="401"/>
      <c r="J11" s="401"/>
      <c r="K11" s="401"/>
      <c r="L11" s="401"/>
      <c r="M11" s="401"/>
      <c r="N11" s="401"/>
    </row>
    <row r="12" spans="1:16" s="131" customFormat="1" x14ac:dyDescent="0.15">
      <c r="A12" s="107"/>
      <c r="B12" s="137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72" t="s">
        <v>259</v>
      </c>
    </row>
    <row r="13" spans="1:16" s="131" customFormat="1" x14ac:dyDescent="0.15">
      <c r="A13" s="107"/>
      <c r="B13" s="137"/>
      <c r="C13" s="414" t="s">
        <v>93</v>
      </c>
      <c r="D13" s="415"/>
      <c r="E13" s="415"/>
      <c r="F13" s="415"/>
      <c r="G13" s="415"/>
      <c r="H13" s="415"/>
      <c r="I13" s="415"/>
      <c r="J13" s="416"/>
      <c r="K13" s="416"/>
      <c r="L13" s="417"/>
      <c r="M13" s="421" t="s">
        <v>334</v>
      </c>
      <c r="N13" s="422"/>
    </row>
    <row r="14" spans="1:16" s="131" customFormat="1" x14ac:dyDescent="0.15">
      <c r="A14" s="107" t="s">
        <v>333</v>
      </c>
      <c r="B14" s="137"/>
      <c r="C14" s="418"/>
      <c r="D14" s="419"/>
      <c r="E14" s="419"/>
      <c r="F14" s="419"/>
      <c r="G14" s="419"/>
      <c r="H14" s="419"/>
      <c r="I14" s="419"/>
      <c r="J14" s="419"/>
      <c r="K14" s="419"/>
      <c r="L14" s="420"/>
      <c r="M14" s="423"/>
      <c r="N14" s="424"/>
    </row>
    <row r="15" spans="1:16" s="131" customFormat="1" x14ac:dyDescent="0.15">
      <c r="A15" s="134"/>
      <c r="B15" s="138"/>
      <c r="C15" s="141" t="s">
        <v>286</v>
      </c>
      <c r="D15" s="150"/>
      <c r="E15" s="150"/>
      <c r="F15" s="146"/>
      <c r="G15" s="146"/>
      <c r="H15" s="150"/>
      <c r="I15" s="146"/>
      <c r="J15" s="150"/>
      <c r="K15" s="150"/>
      <c r="L15" s="164"/>
      <c r="M15" s="167"/>
      <c r="N15" s="173"/>
      <c r="P15" s="177"/>
    </row>
    <row r="16" spans="1:16" s="131" customFormat="1" x14ac:dyDescent="0.15">
      <c r="A16" s="133" t="s">
        <v>265</v>
      </c>
      <c r="B16" s="139"/>
      <c r="C16" s="142"/>
      <c r="D16" s="140" t="s">
        <v>239</v>
      </c>
      <c r="E16" s="140"/>
      <c r="F16" s="154"/>
      <c r="G16" s="154"/>
      <c r="H16" s="140"/>
      <c r="I16" s="154"/>
      <c r="J16" s="140"/>
      <c r="K16" s="140"/>
      <c r="L16" s="165"/>
      <c r="M16" s="23">
        <v>1600386023</v>
      </c>
      <c r="N16" s="36"/>
      <c r="P16" s="177"/>
    </row>
    <row r="17" spans="1:16" s="131" customFormat="1" x14ac:dyDescent="0.15">
      <c r="A17" s="133" t="s">
        <v>526</v>
      </c>
      <c r="B17" s="139"/>
      <c r="C17" s="142"/>
      <c r="D17" s="140"/>
      <c r="E17" s="140" t="s">
        <v>466</v>
      </c>
      <c r="F17" s="154"/>
      <c r="G17" s="154"/>
      <c r="H17" s="154"/>
      <c r="I17" s="154"/>
      <c r="J17" s="140"/>
      <c r="K17" s="140"/>
      <c r="L17" s="165"/>
      <c r="M17" s="23">
        <v>1070182521</v>
      </c>
      <c r="N17" s="36"/>
      <c r="P17" s="177"/>
    </row>
    <row r="18" spans="1:16" s="131" customFormat="1" x14ac:dyDescent="0.15">
      <c r="A18" s="133" t="s">
        <v>417</v>
      </c>
      <c r="B18" s="139"/>
      <c r="C18" s="142"/>
      <c r="D18" s="140"/>
      <c r="E18" s="140"/>
      <c r="F18" s="154" t="s">
        <v>463</v>
      </c>
      <c r="G18" s="154"/>
      <c r="H18" s="154"/>
      <c r="I18" s="154"/>
      <c r="J18" s="140"/>
      <c r="K18" s="140"/>
      <c r="L18" s="165"/>
      <c r="M18" s="23">
        <v>501712336</v>
      </c>
      <c r="N18" s="36"/>
      <c r="P18" s="177"/>
    </row>
    <row r="19" spans="1:16" s="131" customFormat="1" x14ac:dyDescent="0.15">
      <c r="A19" s="133" t="s">
        <v>358</v>
      </c>
      <c r="B19" s="139"/>
      <c r="C19" s="142"/>
      <c r="D19" s="140"/>
      <c r="E19" s="140"/>
      <c r="F19" s="154" t="s">
        <v>527</v>
      </c>
      <c r="G19" s="154"/>
      <c r="H19" s="154"/>
      <c r="I19" s="154"/>
      <c r="J19" s="140"/>
      <c r="K19" s="140"/>
      <c r="L19" s="165"/>
      <c r="M19" s="23">
        <v>550266296</v>
      </c>
      <c r="N19" s="36"/>
      <c r="P19" s="177"/>
    </row>
    <row r="20" spans="1:16" s="131" customFormat="1" x14ac:dyDescent="0.15">
      <c r="A20" s="133" t="s">
        <v>499</v>
      </c>
      <c r="B20" s="139"/>
      <c r="C20" s="143"/>
      <c r="D20" s="140"/>
      <c r="E20" s="140"/>
      <c r="F20" s="140" t="s">
        <v>111</v>
      </c>
      <c r="G20" s="140"/>
      <c r="H20" s="140"/>
      <c r="I20" s="140"/>
      <c r="J20" s="140"/>
      <c r="K20" s="140"/>
      <c r="L20" s="165"/>
      <c r="M20" s="23">
        <v>14396504</v>
      </c>
      <c r="N20" s="36"/>
      <c r="P20" s="177"/>
    </row>
    <row r="21" spans="1:16" s="131" customFormat="1" x14ac:dyDescent="0.15">
      <c r="A21" s="133" t="s">
        <v>306</v>
      </c>
      <c r="B21" s="139"/>
      <c r="C21" s="143"/>
      <c r="D21" s="140"/>
      <c r="E21" s="140"/>
      <c r="F21" s="140" t="s">
        <v>528</v>
      </c>
      <c r="G21" s="140"/>
      <c r="H21" s="140"/>
      <c r="I21" s="140"/>
      <c r="J21" s="140"/>
      <c r="K21" s="140"/>
      <c r="L21" s="165"/>
      <c r="M21" s="23">
        <v>3807385</v>
      </c>
      <c r="N21" s="36"/>
      <c r="P21" s="177"/>
    </row>
    <row r="22" spans="1:16" s="131" customFormat="1" x14ac:dyDescent="0.15">
      <c r="A22" s="133" t="s">
        <v>529</v>
      </c>
      <c r="B22" s="139"/>
      <c r="C22" s="143"/>
      <c r="D22" s="140"/>
      <c r="E22" s="140" t="s">
        <v>416</v>
      </c>
      <c r="F22" s="140"/>
      <c r="G22" s="140"/>
      <c r="H22" s="140"/>
      <c r="I22" s="140"/>
      <c r="J22" s="140"/>
      <c r="K22" s="140"/>
      <c r="L22" s="165"/>
      <c r="M22" s="23">
        <v>530203502</v>
      </c>
      <c r="N22" s="36"/>
      <c r="P22" s="177"/>
    </row>
    <row r="23" spans="1:16" s="131" customFormat="1" x14ac:dyDescent="0.15">
      <c r="A23" s="133" t="s">
        <v>188</v>
      </c>
      <c r="B23" s="139"/>
      <c r="C23" s="143"/>
      <c r="D23" s="140"/>
      <c r="E23" s="140"/>
      <c r="F23" s="140" t="s">
        <v>9</v>
      </c>
      <c r="G23" s="140"/>
      <c r="H23" s="140"/>
      <c r="I23" s="140"/>
      <c r="J23" s="140"/>
      <c r="K23" s="140"/>
      <c r="L23" s="165"/>
      <c r="M23" s="23">
        <v>362832839</v>
      </c>
      <c r="N23" s="36"/>
      <c r="P23" s="177"/>
    </row>
    <row r="24" spans="1:16" s="131" customFormat="1" x14ac:dyDescent="0.15">
      <c r="A24" s="133" t="s">
        <v>318</v>
      </c>
      <c r="B24" s="139"/>
      <c r="C24" s="143"/>
      <c r="D24" s="140"/>
      <c r="E24" s="140"/>
      <c r="F24" s="140" t="s">
        <v>530</v>
      </c>
      <c r="G24" s="140"/>
      <c r="H24" s="140"/>
      <c r="I24" s="140"/>
      <c r="J24" s="140"/>
      <c r="K24" s="140"/>
      <c r="L24" s="165"/>
      <c r="M24" s="23">
        <v>119793444</v>
      </c>
      <c r="N24" s="36"/>
      <c r="P24" s="177"/>
    </row>
    <row r="25" spans="1:16" s="131" customFormat="1" x14ac:dyDescent="0.15">
      <c r="A25" s="133" t="s">
        <v>177</v>
      </c>
      <c r="B25" s="139"/>
      <c r="C25" s="143"/>
      <c r="D25" s="140"/>
      <c r="E25" s="140"/>
      <c r="F25" s="140" t="s">
        <v>531</v>
      </c>
      <c r="G25" s="140"/>
      <c r="H25" s="140"/>
      <c r="I25" s="140"/>
      <c r="J25" s="140"/>
      <c r="K25" s="140"/>
      <c r="L25" s="165"/>
      <c r="M25" s="23">
        <v>40878015</v>
      </c>
      <c r="N25" s="174"/>
      <c r="P25" s="177"/>
    </row>
    <row r="26" spans="1:16" s="131" customFormat="1" x14ac:dyDescent="0.15">
      <c r="A26" s="133" t="s">
        <v>219</v>
      </c>
      <c r="B26" s="139"/>
      <c r="C26" s="143"/>
      <c r="D26" s="140"/>
      <c r="E26" s="159"/>
      <c r="F26" s="140" t="s">
        <v>528</v>
      </c>
      <c r="G26" s="140"/>
      <c r="H26" s="140"/>
      <c r="I26" s="140"/>
      <c r="J26" s="140"/>
      <c r="K26" s="140"/>
      <c r="L26" s="165"/>
      <c r="M26" s="23">
        <v>6699204</v>
      </c>
      <c r="N26" s="36"/>
      <c r="P26" s="177"/>
    </row>
    <row r="27" spans="1:16" s="131" customFormat="1" x14ac:dyDescent="0.15">
      <c r="A27" s="133" t="s">
        <v>385</v>
      </c>
      <c r="B27" s="139"/>
      <c r="C27" s="143"/>
      <c r="D27" s="140" t="s">
        <v>252</v>
      </c>
      <c r="E27" s="159"/>
      <c r="F27" s="140"/>
      <c r="G27" s="140"/>
      <c r="H27" s="140"/>
      <c r="I27" s="140"/>
      <c r="J27" s="140"/>
      <c r="K27" s="140"/>
      <c r="L27" s="165"/>
      <c r="M27" s="23">
        <v>2496886597</v>
      </c>
      <c r="N27" s="36"/>
      <c r="P27" s="177"/>
    </row>
    <row r="28" spans="1:16" s="131" customFormat="1" x14ac:dyDescent="0.15">
      <c r="A28" s="133" t="s">
        <v>532</v>
      </c>
      <c r="B28" s="139"/>
      <c r="C28" s="143"/>
      <c r="D28" s="140"/>
      <c r="E28" s="159" t="s">
        <v>533</v>
      </c>
      <c r="F28" s="140"/>
      <c r="G28" s="140"/>
      <c r="H28" s="140"/>
      <c r="I28" s="140"/>
      <c r="J28" s="140"/>
      <c r="K28" s="140"/>
      <c r="L28" s="165"/>
      <c r="M28" s="23">
        <v>1858624380</v>
      </c>
      <c r="N28" s="36"/>
      <c r="P28" s="177"/>
    </row>
    <row r="29" spans="1:16" s="131" customFormat="1" x14ac:dyDescent="0.15">
      <c r="A29" s="133" t="s">
        <v>164</v>
      </c>
      <c r="B29" s="139"/>
      <c r="C29" s="143"/>
      <c r="D29" s="140"/>
      <c r="E29" s="159" t="s">
        <v>88</v>
      </c>
      <c r="F29" s="140"/>
      <c r="G29" s="140"/>
      <c r="H29" s="140"/>
      <c r="I29" s="140"/>
      <c r="J29" s="140"/>
      <c r="K29" s="140"/>
      <c r="L29" s="165"/>
      <c r="M29" s="23">
        <v>403010867</v>
      </c>
      <c r="N29" s="36"/>
      <c r="P29" s="177"/>
    </row>
    <row r="30" spans="1:16" s="131" customFormat="1" x14ac:dyDescent="0.15">
      <c r="A30" s="133" t="s">
        <v>241</v>
      </c>
      <c r="B30" s="139"/>
      <c r="C30" s="143"/>
      <c r="D30" s="140"/>
      <c r="E30" s="159" t="s">
        <v>169</v>
      </c>
      <c r="F30" s="140"/>
      <c r="G30" s="140"/>
      <c r="H30" s="140"/>
      <c r="I30" s="140"/>
      <c r="J30" s="140"/>
      <c r="K30" s="140"/>
      <c r="L30" s="165"/>
      <c r="M30" s="23">
        <v>67978747</v>
      </c>
      <c r="N30" s="36"/>
      <c r="P30" s="177"/>
    </row>
    <row r="31" spans="1:16" s="131" customFormat="1" x14ac:dyDescent="0.15">
      <c r="A31" s="133" t="s">
        <v>508</v>
      </c>
      <c r="B31" s="139"/>
      <c r="C31" s="143"/>
      <c r="D31" s="140"/>
      <c r="E31" s="159" t="s">
        <v>535</v>
      </c>
      <c r="F31" s="140"/>
      <c r="G31" s="140"/>
      <c r="H31" s="140"/>
      <c r="I31" s="159"/>
      <c r="J31" s="140"/>
      <c r="K31" s="140"/>
      <c r="L31" s="165"/>
      <c r="M31" s="23">
        <v>167272603</v>
      </c>
      <c r="N31" s="36"/>
      <c r="P31" s="177"/>
    </row>
    <row r="32" spans="1:16" s="131" customFormat="1" x14ac:dyDescent="0.15">
      <c r="A32" s="133" t="s">
        <v>299</v>
      </c>
      <c r="B32" s="139"/>
      <c r="C32" s="143"/>
      <c r="D32" s="140" t="s">
        <v>537</v>
      </c>
      <c r="E32" s="159"/>
      <c r="F32" s="140"/>
      <c r="G32" s="140"/>
      <c r="H32" s="140"/>
      <c r="I32" s="159"/>
      <c r="J32" s="140"/>
      <c r="K32" s="140"/>
      <c r="L32" s="165"/>
      <c r="M32" s="23">
        <v>106103040</v>
      </c>
      <c r="N32" s="36"/>
      <c r="P32" s="177"/>
    </row>
    <row r="33" spans="1:16" s="131" customFormat="1" x14ac:dyDescent="0.15">
      <c r="A33" s="133" t="s">
        <v>504</v>
      </c>
      <c r="B33" s="139"/>
      <c r="C33" s="143"/>
      <c r="D33" s="140"/>
      <c r="E33" s="159" t="s">
        <v>488</v>
      </c>
      <c r="F33" s="140"/>
      <c r="G33" s="140"/>
      <c r="H33" s="140"/>
      <c r="I33" s="140"/>
      <c r="J33" s="140"/>
      <c r="K33" s="140"/>
      <c r="L33" s="165"/>
      <c r="M33" s="23" t="s">
        <v>264</v>
      </c>
      <c r="N33" s="36"/>
      <c r="P33" s="177"/>
    </row>
    <row r="34" spans="1:16" s="131" customFormat="1" x14ac:dyDescent="0.15">
      <c r="A34" s="133" t="s">
        <v>126</v>
      </c>
      <c r="B34" s="139"/>
      <c r="C34" s="143"/>
      <c r="D34" s="140"/>
      <c r="E34" s="159" t="s">
        <v>528</v>
      </c>
      <c r="F34" s="140"/>
      <c r="G34" s="140"/>
      <c r="H34" s="140"/>
      <c r="I34" s="140"/>
      <c r="J34" s="140"/>
      <c r="K34" s="140"/>
      <c r="L34" s="165"/>
      <c r="M34" s="23">
        <v>106103040</v>
      </c>
      <c r="N34" s="36"/>
      <c r="P34" s="177"/>
    </row>
    <row r="35" spans="1:16" s="131" customFormat="1" x14ac:dyDescent="0.15">
      <c r="A35" s="133" t="s">
        <v>538</v>
      </c>
      <c r="B35" s="139"/>
      <c r="C35" s="143"/>
      <c r="D35" s="140" t="s">
        <v>539</v>
      </c>
      <c r="E35" s="159"/>
      <c r="F35" s="140"/>
      <c r="G35" s="140"/>
      <c r="H35" s="140"/>
      <c r="I35" s="140"/>
      <c r="J35" s="140"/>
      <c r="K35" s="140"/>
      <c r="L35" s="165"/>
      <c r="M35" s="23" t="s">
        <v>264</v>
      </c>
      <c r="N35" s="36"/>
      <c r="P35" s="177"/>
    </row>
    <row r="36" spans="1:16" s="131" customFormat="1" x14ac:dyDescent="0.15">
      <c r="A36" s="133" t="s">
        <v>287</v>
      </c>
      <c r="B36" s="139"/>
      <c r="C36" s="144" t="s">
        <v>475</v>
      </c>
      <c r="D36" s="151"/>
      <c r="E36" s="160"/>
      <c r="F36" s="151"/>
      <c r="G36" s="151"/>
      <c r="H36" s="151"/>
      <c r="I36" s="151"/>
      <c r="J36" s="151"/>
      <c r="K36" s="151"/>
      <c r="L36" s="166"/>
      <c r="M36" s="31">
        <v>790397534</v>
      </c>
      <c r="N36" s="37"/>
      <c r="P36" s="177"/>
    </row>
    <row r="37" spans="1:16" s="131" customFormat="1" x14ac:dyDescent="0.15">
      <c r="A37" s="133"/>
      <c r="B37" s="139"/>
      <c r="C37" s="143" t="s">
        <v>540</v>
      </c>
      <c r="D37" s="140"/>
      <c r="E37" s="159"/>
      <c r="F37" s="140"/>
      <c r="G37" s="140"/>
      <c r="H37" s="140"/>
      <c r="I37" s="159"/>
      <c r="J37" s="140"/>
      <c r="K37" s="140"/>
      <c r="L37" s="165"/>
      <c r="M37" s="168"/>
      <c r="N37" s="38"/>
      <c r="P37" s="177"/>
    </row>
    <row r="38" spans="1:16" s="131" customFormat="1" x14ac:dyDescent="0.15">
      <c r="A38" s="133" t="s">
        <v>541</v>
      </c>
      <c r="B38" s="139"/>
      <c r="C38" s="143"/>
      <c r="D38" s="140" t="s">
        <v>378</v>
      </c>
      <c r="E38" s="159"/>
      <c r="F38" s="140"/>
      <c r="G38" s="140"/>
      <c r="H38" s="140"/>
      <c r="I38" s="140"/>
      <c r="J38" s="140"/>
      <c r="K38" s="140"/>
      <c r="L38" s="165"/>
      <c r="M38" s="23">
        <v>988871922</v>
      </c>
      <c r="N38" s="36"/>
      <c r="P38" s="177"/>
    </row>
    <row r="39" spans="1:16" s="131" customFormat="1" x14ac:dyDescent="0.15">
      <c r="A39" s="133" t="s">
        <v>397</v>
      </c>
      <c r="B39" s="139"/>
      <c r="C39" s="143"/>
      <c r="D39" s="140"/>
      <c r="E39" s="159" t="s">
        <v>341</v>
      </c>
      <c r="F39" s="140"/>
      <c r="G39" s="140"/>
      <c r="H39" s="140"/>
      <c r="I39" s="140"/>
      <c r="J39" s="140"/>
      <c r="K39" s="140"/>
      <c r="L39" s="165"/>
      <c r="M39" s="23">
        <v>925991435</v>
      </c>
      <c r="N39" s="36"/>
      <c r="P39" s="177"/>
    </row>
    <row r="40" spans="1:16" s="131" customFormat="1" x14ac:dyDescent="0.15">
      <c r="A40" s="133" t="s">
        <v>542</v>
      </c>
      <c r="B40" s="139"/>
      <c r="C40" s="143"/>
      <c r="D40" s="140"/>
      <c r="E40" s="159" t="s">
        <v>193</v>
      </c>
      <c r="F40" s="140"/>
      <c r="G40" s="140"/>
      <c r="H40" s="140"/>
      <c r="I40" s="140"/>
      <c r="J40" s="140"/>
      <c r="K40" s="140"/>
      <c r="L40" s="165"/>
      <c r="M40" s="23">
        <v>62880487</v>
      </c>
      <c r="N40" s="36"/>
      <c r="P40" s="177"/>
    </row>
    <row r="41" spans="1:16" s="131" customFormat="1" x14ac:dyDescent="0.15">
      <c r="A41" s="133" t="s">
        <v>543</v>
      </c>
      <c r="B41" s="139"/>
      <c r="C41" s="143"/>
      <c r="D41" s="140"/>
      <c r="E41" s="159" t="s">
        <v>108</v>
      </c>
      <c r="F41" s="140"/>
      <c r="G41" s="140"/>
      <c r="H41" s="140"/>
      <c r="I41" s="140"/>
      <c r="J41" s="140"/>
      <c r="K41" s="140"/>
      <c r="L41" s="165"/>
      <c r="M41" s="23" t="s">
        <v>264</v>
      </c>
      <c r="N41" s="36"/>
      <c r="P41" s="177"/>
    </row>
    <row r="42" spans="1:16" s="131" customFormat="1" x14ac:dyDescent="0.15">
      <c r="A42" s="133" t="s">
        <v>517</v>
      </c>
      <c r="B42" s="139"/>
      <c r="C42" s="143"/>
      <c r="D42" s="140"/>
      <c r="E42" s="159" t="s">
        <v>52</v>
      </c>
      <c r="F42" s="140"/>
      <c r="G42" s="140"/>
      <c r="H42" s="140"/>
      <c r="I42" s="140"/>
      <c r="J42" s="140"/>
      <c r="K42" s="140"/>
      <c r="L42" s="165"/>
      <c r="M42" s="23" t="s">
        <v>264</v>
      </c>
      <c r="N42" s="36"/>
      <c r="P42" s="177"/>
    </row>
    <row r="43" spans="1:16" s="131" customFormat="1" x14ac:dyDescent="0.15">
      <c r="A43" s="133" t="s">
        <v>544</v>
      </c>
      <c r="B43" s="139"/>
      <c r="C43" s="143"/>
      <c r="D43" s="140"/>
      <c r="E43" s="159" t="s">
        <v>528</v>
      </c>
      <c r="F43" s="140"/>
      <c r="G43" s="140"/>
      <c r="H43" s="140"/>
      <c r="I43" s="140"/>
      <c r="J43" s="140"/>
      <c r="K43" s="140"/>
      <c r="L43" s="165"/>
      <c r="M43" s="23" t="s">
        <v>264</v>
      </c>
      <c r="N43" s="36"/>
      <c r="P43" s="177"/>
    </row>
    <row r="44" spans="1:16" s="131" customFormat="1" x14ac:dyDescent="0.15">
      <c r="A44" s="133" t="s">
        <v>545</v>
      </c>
      <c r="B44" s="139"/>
      <c r="C44" s="143"/>
      <c r="D44" s="140" t="s">
        <v>546</v>
      </c>
      <c r="E44" s="159"/>
      <c r="F44" s="140"/>
      <c r="G44" s="140"/>
      <c r="H44" s="140"/>
      <c r="I44" s="159"/>
      <c r="J44" s="140"/>
      <c r="K44" s="140"/>
      <c r="L44" s="165"/>
      <c r="M44" s="23">
        <v>341298170</v>
      </c>
      <c r="N44" s="36"/>
      <c r="P44" s="177"/>
    </row>
    <row r="45" spans="1:16" s="131" customFormat="1" x14ac:dyDescent="0.15">
      <c r="A45" s="133" t="s">
        <v>547</v>
      </c>
      <c r="B45" s="139"/>
      <c r="C45" s="143"/>
      <c r="D45" s="140"/>
      <c r="E45" s="159" t="s">
        <v>88</v>
      </c>
      <c r="F45" s="140"/>
      <c r="G45" s="140"/>
      <c r="H45" s="140"/>
      <c r="I45" s="159"/>
      <c r="J45" s="140"/>
      <c r="K45" s="140"/>
      <c r="L45" s="165"/>
      <c r="M45" s="23" t="s">
        <v>264</v>
      </c>
      <c r="N45" s="36"/>
      <c r="P45" s="177"/>
    </row>
    <row r="46" spans="1:16" s="131" customFormat="1" x14ac:dyDescent="0.15">
      <c r="A46" s="133" t="s">
        <v>127</v>
      </c>
      <c r="B46" s="139"/>
      <c r="C46" s="143"/>
      <c r="D46" s="140"/>
      <c r="E46" s="159" t="s">
        <v>548</v>
      </c>
      <c r="F46" s="140"/>
      <c r="G46" s="140"/>
      <c r="H46" s="140"/>
      <c r="I46" s="159"/>
      <c r="J46" s="140"/>
      <c r="K46" s="140"/>
      <c r="L46" s="165"/>
      <c r="M46" s="23">
        <v>338219438</v>
      </c>
      <c r="N46" s="36"/>
      <c r="P46" s="177"/>
    </row>
    <row r="47" spans="1:16" s="131" customFormat="1" x14ac:dyDescent="0.15">
      <c r="A47" s="133" t="s">
        <v>549</v>
      </c>
      <c r="B47" s="139"/>
      <c r="C47" s="143"/>
      <c r="D47" s="140"/>
      <c r="E47" s="159" t="s">
        <v>148</v>
      </c>
      <c r="F47" s="140"/>
      <c r="G47" s="140"/>
      <c r="H47" s="140"/>
      <c r="I47" s="140"/>
      <c r="J47" s="140"/>
      <c r="K47" s="140"/>
      <c r="L47" s="165"/>
      <c r="M47" s="23" t="s">
        <v>264</v>
      </c>
      <c r="N47" s="36"/>
      <c r="P47" s="177"/>
    </row>
    <row r="48" spans="1:16" s="131" customFormat="1" x14ac:dyDescent="0.15">
      <c r="A48" s="133" t="s">
        <v>43</v>
      </c>
      <c r="B48" s="139"/>
      <c r="C48" s="143"/>
      <c r="D48" s="140"/>
      <c r="E48" s="159" t="s">
        <v>551</v>
      </c>
      <c r="F48" s="140"/>
      <c r="G48" s="140"/>
      <c r="H48" s="140"/>
      <c r="I48" s="140"/>
      <c r="J48" s="140"/>
      <c r="K48" s="140"/>
      <c r="L48" s="165"/>
      <c r="M48" s="23">
        <v>3078732</v>
      </c>
      <c r="N48" s="36"/>
      <c r="P48" s="177"/>
    </row>
    <row r="49" spans="1:17" s="131" customFormat="1" x14ac:dyDescent="0.15">
      <c r="A49" s="133" t="s">
        <v>553</v>
      </c>
      <c r="B49" s="139"/>
      <c r="C49" s="143"/>
      <c r="D49" s="140"/>
      <c r="E49" s="159" t="s">
        <v>535</v>
      </c>
      <c r="F49" s="140"/>
      <c r="G49" s="140"/>
      <c r="H49" s="140"/>
      <c r="I49" s="140"/>
      <c r="J49" s="140"/>
      <c r="K49" s="140"/>
      <c r="L49" s="165"/>
      <c r="M49" s="23" t="s">
        <v>264</v>
      </c>
      <c r="N49" s="36"/>
      <c r="P49" s="177"/>
    </row>
    <row r="50" spans="1:17" s="131" customFormat="1" x14ac:dyDescent="0.15">
      <c r="A50" s="133" t="s">
        <v>288</v>
      </c>
      <c r="B50" s="139"/>
      <c r="C50" s="144" t="s">
        <v>554</v>
      </c>
      <c r="D50" s="151"/>
      <c r="E50" s="160"/>
      <c r="F50" s="151"/>
      <c r="G50" s="151"/>
      <c r="H50" s="151"/>
      <c r="I50" s="151"/>
      <c r="J50" s="151"/>
      <c r="K50" s="151"/>
      <c r="L50" s="166"/>
      <c r="M50" s="31">
        <v>-647573752</v>
      </c>
      <c r="N50" s="37"/>
      <c r="P50" s="177"/>
    </row>
    <row r="51" spans="1:17" s="131" customFormat="1" x14ac:dyDescent="0.15">
      <c r="A51" s="133"/>
      <c r="B51" s="139"/>
      <c r="C51" s="143" t="s">
        <v>555</v>
      </c>
      <c r="D51" s="140"/>
      <c r="E51" s="159"/>
      <c r="F51" s="140"/>
      <c r="G51" s="140"/>
      <c r="H51" s="140"/>
      <c r="I51" s="140"/>
      <c r="J51" s="140"/>
      <c r="K51" s="140"/>
      <c r="L51" s="165"/>
      <c r="M51" s="168"/>
      <c r="N51" s="38"/>
      <c r="P51" s="177"/>
    </row>
    <row r="52" spans="1:17" s="131" customFormat="1" x14ac:dyDescent="0.15">
      <c r="A52" s="133" t="s">
        <v>331</v>
      </c>
      <c r="B52" s="139"/>
      <c r="C52" s="143"/>
      <c r="D52" s="140" t="s">
        <v>400</v>
      </c>
      <c r="E52" s="159"/>
      <c r="F52" s="140"/>
      <c r="G52" s="140"/>
      <c r="H52" s="140"/>
      <c r="I52" s="140"/>
      <c r="J52" s="140"/>
      <c r="K52" s="140"/>
      <c r="L52" s="165"/>
      <c r="M52" s="23">
        <v>256266754</v>
      </c>
      <c r="N52" s="36"/>
      <c r="P52" s="177"/>
    </row>
    <row r="53" spans="1:17" s="131" customFormat="1" x14ac:dyDescent="0.15">
      <c r="A53" s="133" t="s">
        <v>556</v>
      </c>
      <c r="B53" s="139"/>
      <c r="C53" s="143"/>
      <c r="D53" s="140"/>
      <c r="E53" s="159" t="s">
        <v>182</v>
      </c>
      <c r="F53" s="140"/>
      <c r="G53" s="140"/>
      <c r="H53" s="140"/>
      <c r="I53" s="140"/>
      <c r="J53" s="140"/>
      <c r="K53" s="140"/>
      <c r="L53" s="165"/>
      <c r="M53" s="23">
        <v>256266754</v>
      </c>
      <c r="N53" s="36"/>
      <c r="P53" s="177"/>
    </row>
    <row r="54" spans="1:17" s="131" customFormat="1" x14ac:dyDescent="0.15">
      <c r="A54" s="133" t="s">
        <v>557</v>
      </c>
      <c r="B54" s="139"/>
      <c r="C54" s="143"/>
      <c r="D54" s="140"/>
      <c r="E54" s="159" t="s">
        <v>528</v>
      </c>
      <c r="F54" s="140"/>
      <c r="G54" s="140"/>
      <c r="H54" s="140"/>
      <c r="I54" s="140"/>
      <c r="J54" s="140"/>
      <c r="K54" s="140"/>
      <c r="L54" s="165"/>
      <c r="M54" s="23" t="s">
        <v>264</v>
      </c>
      <c r="N54" s="36"/>
      <c r="P54" s="177"/>
    </row>
    <row r="55" spans="1:17" s="131" customFormat="1" x14ac:dyDescent="0.15">
      <c r="A55" s="133" t="s">
        <v>248</v>
      </c>
      <c r="B55" s="139"/>
      <c r="C55" s="143"/>
      <c r="D55" s="140" t="s">
        <v>522</v>
      </c>
      <c r="E55" s="159"/>
      <c r="F55" s="140"/>
      <c r="G55" s="140"/>
      <c r="H55" s="140"/>
      <c r="I55" s="140"/>
      <c r="J55" s="140"/>
      <c r="K55" s="140"/>
      <c r="L55" s="165"/>
      <c r="M55" s="23">
        <v>345344000</v>
      </c>
      <c r="N55" s="36"/>
      <c r="P55" s="177"/>
    </row>
    <row r="56" spans="1:17" s="131" customFormat="1" x14ac:dyDescent="0.15">
      <c r="A56" s="133" t="s">
        <v>558</v>
      </c>
      <c r="B56" s="139"/>
      <c r="C56" s="143"/>
      <c r="D56" s="140"/>
      <c r="E56" s="159" t="s">
        <v>296</v>
      </c>
      <c r="F56" s="140"/>
      <c r="G56" s="140"/>
      <c r="H56" s="140"/>
      <c r="I56" s="154"/>
      <c r="J56" s="140"/>
      <c r="K56" s="140"/>
      <c r="L56" s="165"/>
      <c r="M56" s="23">
        <v>345344000</v>
      </c>
      <c r="N56" s="36"/>
      <c r="P56" s="177"/>
    </row>
    <row r="57" spans="1:17" s="131" customFormat="1" x14ac:dyDescent="0.15">
      <c r="A57" s="133" t="s">
        <v>405</v>
      </c>
      <c r="B57" s="139"/>
      <c r="C57" s="143"/>
      <c r="D57" s="140"/>
      <c r="E57" s="159" t="s">
        <v>535</v>
      </c>
      <c r="F57" s="140"/>
      <c r="G57" s="140"/>
      <c r="H57" s="140"/>
      <c r="I57" s="154"/>
      <c r="J57" s="140"/>
      <c r="K57" s="140"/>
      <c r="L57" s="165"/>
      <c r="M57" s="23" t="s">
        <v>264</v>
      </c>
      <c r="N57" s="36"/>
      <c r="P57" s="177"/>
    </row>
    <row r="58" spans="1:17" s="131" customFormat="1" x14ac:dyDescent="0.15">
      <c r="A58" s="133" t="s">
        <v>559</v>
      </c>
      <c r="B58" s="139"/>
      <c r="C58" s="144" t="s">
        <v>434</v>
      </c>
      <c r="D58" s="151"/>
      <c r="E58" s="160"/>
      <c r="F58" s="151"/>
      <c r="G58" s="151"/>
      <c r="H58" s="151"/>
      <c r="I58" s="153"/>
      <c r="J58" s="151"/>
      <c r="K58" s="151"/>
      <c r="L58" s="166"/>
      <c r="M58" s="31">
        <v>89077246</v>
      </c>
      <c r="N58" s="37"/>
      <c r="P58" s="177"/>
    </row>
    <row r="59" spans="1:17" s="131" customFormat="1" x14ac:dyDescent="0.15">
      <c r="A59" s="133" t="s">
        <v>449</v>
      </c>
      <c r="B59" s="139"/>
      <c r="C59" s="402" t="s">
        <v>560</v>
      </c>
      <c r="D59" s="403"/>
      <c r="E59" s="403"/>
      <c r="F59" s="403"/>
      <c r="G59" s="403"/>
      <c r="H59" s="403"/>
      <c r="I59" s="403"/>
      <c r="J59" s="403"/>
      <c r="K59" s="403"/>
      <c r="L59" s="404"/>
      <c r="M59" s="31">
        <v>231901028</v>
      </c>
      <c r="N59" s="37"/>
      <c r="P59" s="177"/>
    </row>
    <row r="60" spans="1:17" s="131" customFormat="1" x14ac:dyDescent="0.15">
      <c r="A60" s="133" t="s">
        <v>561</v>
      </c>
      <c r="B60" s="139"/>
      <c r="C60" s="405" t="s">
        <v>38</v>
      </c>
      <c r="D60" s="406"/>
      <c r="E60" s="406"/>
      <c r="F60" s="406"/>
      <c r="G60" s="406"/>
      <c r="H60" s="406"/>
      <c r="I60" s="406"/>
      <c r="J60" s="406"/>
      <c r="K60" s="406"/>
      <c r="L60" s="407"/>
      <c r="M60" s="31">
        <v>371091143</v>
      </c>
      <c r="N60" s="37"/>
      <c r="P60" s="177"/>
    </row>
    <row r="61" spans="1:17" s="131" customFormat="1" hidden="1" x14ac:dyDescent="0.15">
      <c r="A61" s="133">
        <v>4435000</v>
      </c>
      <c r="B61" s="139"/>
      <c r="C61" s="408" t="s">
        <v>562</v>
      </c>
      <c r="D61" s="409"/>
      <c r="E61" s="409"/>
      <c r="F61" s="409"/>
      <c r="G61" s="409"/>
      <c r="H61" s="409"/>
      <c r="I61" s="409"/>
      <c r="J61" s="409"/>
      <c r="K61" s="409"/>
      <c r="L61" s="410"/>
      <c r="M61" s="169" t="s">
        <v>264</v>
      </c>
      <c r="N61" s="37"/>
      <c r="P61" s="177"/>
      <c r="Q61" s="131" t="s">
        <v>264</v>
      </c>
    </row>
    <row r="62" spans="1:17" s="131" customFormat="1" x14ac:dyDescent="0.15">
      <c r="A62" s="133" t="s">
        <v>563</v>
      </c>
      <c r="B62" s="139"/>
      <c r="C62" s="411" t="s">
        <v>564</v>
      </c>
      <c r="D62" s="412"/>
      <c r="E62" s="412"/>
      <c r="F62" s="412"/>
      <c r="G62" s="412"/>
      <c r="H62" s="412"/>
      <c r="I62" s="412"/>
      <c r="J62" s="412"/>
      <c r="K62" s="412"/>
      <c r="L62" s="413"/>
      <c r="M62" s="24">
        <v>602992171</v>
      </c>
      <c r="N62" s="43"/>
      <c r="P62" s="177"/>
    </row>
    <row r="63" spans="1:17" s="131" customFormat="1" x14ac:dyDescent="0.15">
      <c r="A63" s="133"/>
      <c r="B63" s="139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70"/>
      <c r="N63" s="175"/>
      <c r="P63" s="177"/>
    </row>
    <row r="64" spans="1:17" s="131" customFormat="1" x14ac:dyDescent="0.15">
      <c r="A64" s="133" t="s">
        <v>384</v>
      </c>
      <c r="B64" s="139"/>
      <c r="C64" s="147" t="s">
        <v>565</v>
      </c>
      <c r="D64" s="155"/>
      <c r="E64" s="155"/>
      <c r="F64" s="155"/>
      <c r="G64" s="155"/>
      <c r="H64" s="155"/>
      <c r="I64" s="155"/>
      <c r="J64" s="155"/>
      <c r="K64" s="155"/>
      <c r="L64" s="155"/>
      <c r="M64" s="171">
        <v>9692801</v>
      </c>
      <c r="N64" s="176"/>
      <c r="P64" s="177"/>
    </row>
    <row r="65" spans="1:16" s="131" customFormat="1" x14ac:dyDescent="0.15">
      <c r="A65" s="133" t="s">
        <v>550</v>
      </c>
      <c r="B65" s="139"/>
      <c r="C65" s="145" t="s">
        <v>566</v>
      </c>
      <c r="D65" s="152"/>
      <c r="E65" s="152"/>
      <c r="F65" s="152"/>
      <c r="G65" s="152"/>
      <c r="H65" s="152"/>
      <c r="I65" s="152"/>
      <c r="J65" s="152"/>
      <c r="K65" s="152"/>
      <c r="L65" s="152"/>
      <c r="M65" s="31">
        <v>1117279</v>
      </c>
      <c r="N65" s="37"/>
      <c r="P65" s="177"/>
    </row>
    <row r="66" spans="1:16" s="131" customFormat="1" x14ac:dyDescent="0.15">
      <c r="A66" s="133" t="s">
        <v>294</v>
      </c>
      <c r="B66" s="139"/>
      <c r="C66" s="148" t="s">
        <v>407</v>
      </c>
      <c r="D66" s="156"/>
      <c r="E66" s="156"/>
      <c r="F66" s="156"/>
      <c r="G66" s="156"/>
      <c r="H66" s="156"/>
      <c r="I66" s="156"/>
      <c r="J66" s="156"/>
      <c r="K66" s="156"/>
      <c r="L66" s="156"/>
      <c r="M66" s="33">
        <v>10810080</v>
      </c>
      <c r="N66" s="42"/>
      <c r="P66" s="177"/>
    </row>
    <row r="67" spans="1:16" s="131" customFormat="1" x14ac:dyDescent="0.15">
      <c r="A67" s="133" t="s">
        <v>567</v>
      </c>
      <c r="B67" s="139"/>
      <c r="C67" s="149" t="s">
        <v>424</v>
      </c>
      <c r="D67" s="157"/>
      <c r="E67" s="161"/>
      <c r="F67" s="157"/>
      <c r="G67" s="157"/>
      <c r="H67" s="157"/>
      <c r="I67" s="157"/>
      <c r="J67" s="157"/>
      <c r="K67" s="157"/>
      <c r="L67" s="157"/>
      <c r="M67" s="24">
        <v>613802251</v>
      </c>
      <c r="N67" s="43"/>
      <c r="P67" s="177"/>
    </row>
    <row r="68" spans="1:16" s="131" customFormat="1" ht="6.75" customHeight="1" x14ac:dyDescent="0.15">
      <c r="A68" s="133"/>
      <c r="B68" s="139"/>
      <c r="C68" s="137"/>
      <c r="D68" s="137"/>
      <c r="E68" s="162"/>
      <c r="F68" s="137"/>
      <c r="G68" s="137"/>
      <c r="H68" s="137"/>
      <c r="I68" s="163"/>
      <c r="J68" s="139"/>
      <c r="K68" s="139"/>
      <c r="L68" s="139"/>
      <c r="M68" s="139"/>
      <c r="N68" s="139"/>
    </row>
    <row r="69" spans="1:16" s="131" customFormat="1" x14ac:dyDescent="0.15">
      <c r="A69" s="133"/>
      <c r="B69" s="139"/>
      <c r="C69" s="137"/>
      <c r="D69" s="158" t="s">
        <v>119</v>
      </c>
      <c r="E69" s="162"/>
      <c r="F69" s="137"/>
      <c r="G69" s="137"/>
      <c r="H69" s="137"/>
      <c r="I69" s="163"/>
      <c r="J69" s="139"/>
      <c r="K69" s="139"/>
      <c r="L69" s="139"/>
      <c r="M69" s="139"/>
      <c r="N69" s="139"/>
    </row>
  </sheetData>
  <sheetProtection sheet="1" objects="1" scenarios="1"/>
  <mergeCells count="9">
    <mergeCell ref="C61:L61"/>
    <mergeCell ref="C62:L62"/>
    <mergeCell ref="C13:L14"/>
    <mergeCell ref="M13:N14"/>
    <mergeCell ref="C9:N9"/>
    <mergeCell ref="C10:N10"/>
    <mergeCell ref="C11:N11"/>
    <mergeCell ref="C59:L59"/>
    <mergeCell ref="C60:L60"/>
  </mergeCells>
  <phoneticPr fontId="5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45"/>
  <sheetViews>
    <sheetView showGridLines="0" tabSelected="1" view="pageBreakPreview" topLeftCell="B1" zoomScale="90" zoomScaleNormal="80" zoomScaleSheetLayoutView="90" workbookViewId="0">
      <selection activeCell="B1" sqref="B1"/>
    </sheetView>
  </sheetViews>
  <sheetFormatPr defaultRowHeight="13.5" x14ac:dyDescent="0.15"/>
  <cols>
    <col min="1" max="1" width="1.5" style="178" customWidth="1"/>
    <col min="2" max="2" width="5.5" style="178" customWidth="1"/>
    <col min="3" max="3" width="20.5" style="178" customWidth="1"/>
    <col min="4" max="4" width="17.5" style="178" customWidth="1"/>
    <col min="5" max="9" width="15.75" style="178" customWidth="1"/>
    <col min="10" max="10" width="16.75" style="178" customWidth="1"/>
    <col min="11" max="11" width="15.75" style="178" customWidth="1"/>
    <col min="12" max="12" width="16.75" style="178" customWidth="1"/>
    <col min="13" max="13" width="16.625" style="178" customWidth="1"/>
    <col min="14" max="14" width="1.25" style="178" customWidth="1"/>
    <col min="15" max="15" width="9" style="178" customWidth="1"/>
    <col min="16" max="16384" width="9" style="178"/>
  </cols>
  <sheetData>
    <row r="1" spans="1:14" ht="13.5" customHeight="1" x14ac:dyDescent="0.15"/>
    <row r="2" spans="1:14" ht="55.5" customHeight="1" x14ac:dyDescent="0.15">
      <c r="G2" s="189" t="s">
        <v>215</v>
      </c>
      <c r="H2" s="189" t="s">
        <v>216</v>
      </c>
    </row>
    <row r="3" spans="1:14" ht="30" customHeight="1" x14ac:dyDescent="0.15">
      <c r="G3" s="193">
        <v>33082354</v>
      </c>
      <c r="H3" s="195" t="str">
        <f>IF(G3=F16+D26+L45,"○","×")</f>
        <v>○</v>
      </c>
    </row>
    <row r="4" spans="1:14" ht="13.5" customHeight="1" x14ac:dyDescent="0.15"/>
    <row r="5" spans="1:14" ht="34.5" customHeight="1" x14ac:dyDescent="0.15">
      <c r="B5" s="180"/>
      <c r="C5" s="180" t="s">
        <v>53</v>
      </c>
      <c r="D5" s="180"/>
      <c r="E5" s="180"/>
      <c r="F5" s="180"/>
      <c r="G5" s="180"/>
      <c r="H5" s="180"/>
      <c r="I5" s="180"/>
      <c r="J5" s="180"/>
      <c r="K5" s="180"/>
      <c r="L5" s="180"/>
      <c r="M5" s="180"/>
    </row>
    <row r="6" spans="1:14" ht="20.100000000000001" customHeight="1" x14ac:dyDescent="0.15">
      <c r="B6" s="181"/>
      <c r="C6" s="183" t="s">
        <v>10</v>
      </c>
      <c r="D6" s="181"/>
      <c r="E6" s="181"/>
      <c r="F6" s="181"/>
      <c r="G6" s="181"/>
      <c r="H6" s="181"/>
      <c r="I6" s="181"/>
      <c r="J6" s="197" t="s">
        <v>302</v>
      </c>
      <c r="K6" s="181"/>
      <c r="L6" s="181"/>
      <c r="M6" s="181"/>
      <c r="N6" s="181"/>
    </row>
    <row r="7" spans="1:14" ht="50.1" customHeight="1" x14ac:dyDescent="0.15">
      <c r="A7" s="179"/>
      <c r="B7" s="182"/>
      <c r="C7" s="184" t="s">
        <v>58</v>
      </c>
      <c r="D7" s="189" t="s">
        <v>61</v>
      </c>
      <c r="E7" s="189" t="s">
        <v>39</v>
      </c>
      <c r="F7" s="189" t="s">
        <v>62</v>
      </c>
      <c r="G7" s="189" t="s">
        <v>66</v>
      </c>
      <c r="H7" s="189" t="s">
        <v>69</v>
      </c>
      <c r="I7" s="189" t="s">
        <v>70</v>
      </c>
      <c r="J7" s="189" t="s">
        <v>73</v>
      </c>
      <c r="K7" s="198"/>
      <c r="L7" s="182"/>
      <c r="M7" s="182"/>
      <c r="N7" s="182"/>
    </row>
    <row r="8" spans="1:14" ht="9.9499999999999993" hidden="1" customHeight="1" x14ac:dyDescent="0.15">
      <c r="A8" s="179" t="s">
        <v>278</v>
      </c>
      <c r="B8" s="182"/>
      <c r="C8" s="185"/>
      <c r="D8" s="190"/>
      <c r="E8" s="190"/>
      <c r="F8" s="194"/>
      <c r="G8" s="190"/>
      <c r="H8" s="194"/>
      <c r="I8" s="194"/>
      <c r="J8" s="190"/>
      <c r="K8" s="198"/>
      <c r="L8" s="182"/>
      <c r="M8" s="182"/>
      <c r="N8" s="182"/>
    </row>
    <row r="9" spans="1:14" ht="39.950000000000003" customHeight="1" x14ac:dyDescent="0.15">
      <c r="A9" s="179"/>
      <c r="B9" s="182"/>
      <c r="C9" s="186"/>
      <c r="D9" s="191"/>
      <c r="E9" s="191"/>
      <c r="F9" s="193">
        <f t="shared" ref="F9:F14" si="0">IFERROR(D9*E9,"")</f>
        <v>0</v>
      </c>
      <c r="G9" s="191"/>
      <c r="H9" s="193">
        <f t="shared" ref="H9:H14" si="1">IFERROR(D9*G9,"")</f>
        <v>0</v>
      </c>
      <c r="I9" s="193">
        <f t="shared" ref="I9:I15" si="2">IFERROR(F9-H9,"")</f>
        <v>0</v>
      </c>
      <c r="J9" s="191"/>
      <c r="K9" s="182"/>
      <c r="L9" s="182"/>
      <c r="M9" s="182"/>
      <c r="N9" s="182"/>
    </row>
    <row r="10" spans="1:14" ht="39.950000000000003" customHeight="1" x14ac:dyDescent="0.15">
      <c r="A10" s="179"/>
      <c r="B10" s="182"/>
      <c r="C10" s="186"/>
      <c r="D10" s="191"/>
      <c r="E10" s="191"/>
      <c r="F10" s="193">
        <f t="shared" si="0"/>
        <v>0</v>
      </c>
      <c r="G10" s="191"/>
      <c r="H10" s="193">
        <f t="shared" si="1"/>
        <v>0</v>
      </c>
      <c r="I10" s="193">
        <f t="shared" si="2"/>
        <v>0</v>
      </c>
      <c r="J10" s="191"/>
      <c r="K10" s="182"/>
      <c r="L10" s="182"/>
      <c r="M10" s="182"/>
      <c r="N10" s="182"/>
    </row>
    <row r="11" spans="1:14" ht="39.950000000000003" customHeight="1" x14ac:dyDescent="0.15">
      <c r="A11" s="179"/>
      <c r="B11" s="182"/>
      <c r="C11" s="186"/>
      <c r="D11" s="191"/>
      <c r="E11" s="191"/>
      <c r="F11" s="193">
        <f t="shared" si="0"/>
        <v>0</v>
      </c>
      <c r="G11" s="191"/>
      <c r="H11" s="193">
        <f t="shared" si="1"/>
        <v>0</v>
      </c>
      <c r="I11" s="193">
        <f t="shared" si="2"/>
        <v>0</v>
      </c>
      <c r="J11" s="191"/>
      <c r="K11" s="182"/>
      <c r="L11" s="182"/>
      <c r="M11" s="182"/>
      <c r="N11" s="182"/>
    </row>
    <row r="12" spans="1:14" ht="39.950000000000003" customHeight="1" x14ac:dyDescent="0.15">
      <c r="A12" s="179"/>
      <c r="B12" s="182"/>
      <c r="C12" s="186"/>
      <c r="D12" s="191"/>
      <c r="E12" s="191"/>
      <c r="F12" s="193">
        <f t="shared" si="0"/>
        <v>0</v>
      </c>
      <c r="G12" s="191"/>
      <c r="H12" s="193">
        <f t="shared" si="1"/>
        <v>0</v>
      </c>
      <c r="I12" s="193">
        <f t="shared" si="2"/>
        <v>0</v>
      </c>
      <c r="J12" s="191"/>
      <c r="K12" s="182"/>
      <c r="L12" s="182"/>
      <c r="M12" s="182"/>
      <c r="N12" s="182"/>
    </row>
    <row r="13" spans="1:14" ht="39.950000000000003" customHeight="1" x14ac:dyDescent="0.15">
      <c r="A13" s="179"/>
      <c r="B13" s="182"/>
      <c r="C13" s="186"/>
      <c r="D13" s="191"/>
      <c r="E13" s="191"/>
      <c r="F13" s="193">
        <f t="shared" si="0"/>
        <v>0</v>
      </c>
      <c r="G13" s="191"/>
      <c r="H13" s="193">
        <f t="shared" si="1"/>
        <v>0</v>
      </c>
      <c r="I13" s="193">
        <f t="shared" si="2"/>
        <v>0</v>
      </c>
      <c r="J13" s="191"/>
      <c r="K13" s="182"/>
      <c r="L13" s="182"/>
      <c r="M13" s="182"/>
      <c r="N13" s="182"/>
    </row>
    <row r="14" spans="1:14" ht="39.950000000000003" customHeight="1" x14ac:dyDescent="0.15">
      <c r="A14" s="179"/>
      <c r="B14" s="182"/>
      <c r="C14" s="186"/>
      <c r="D14" s="191"/>
      <c r="E14" s="191"/>
      <c r="F14" s="193">
        <f t="shared" si="0"/>
        <v>0</v>
      </c>
      <c r="G14" s="191"/>
      <c r="H14" s="193">
        <f t="shared" si="1"/>
        <v>0</v>
      </c>
      <c r="I14" s="193">
        <f t="shared" si="2"/>
        <v>0</v>
      </c>
      <c r="J14" s="191"/>
      <c r="K14" s="182"/>
      <c r="L14" s="182"/>
      <c r="M14" s="182"/>
      <c r="N14" s="182"/>
    </row>
    <row r="15" spans="1:14" ht="9.9499999999999993" hidden="1" customHeight="1" x14ac:dyDescent="0.15">
      <c r="A15" s="179" t="s">
        <v>140</v>
      </c>
      <c r="B15" s="182"/>
      <c r="C15" s="187"/>
      <c r="D15" s="192"/>
      <c r="E15" s="192"/>
      <c r="F15" s="193"/>
      <c r="G15" s="192"/>
      <c r="H15" s="193"/>
      <c r="I15" s="193">
        <f t="shared" si="2"/>
        <v>0</v>
      </c>
      <c r="J15" s="192"/>
      <c r="K15" s="182"/>
      <c r="L15" s="182"/>
      <c r="M15" s="182"/>
      <c r="N15" s="182"/>
    </row>
    <row r="16" spans="1:14" ht="39.950000000000003" customHeight="1" x14ac:dyDescent="0.15">
      <c r="A16" s="179"/>
      <c r="B16" s="182"/>
      <c r="C16" s="184" t="s">
        <v>15</v>
      </c>
      <c r="D16" s="193">
        <f>IFERROR(SUM(D8:D15),"")</f>
        <v>0</v>
      </c>
      <c r="E16" s="193">
        <f>IFERROR(SUM(E8:E15),"")</f>
        <v>0</v>
      </c>
      <c r="F16" s="193">
        <f>IFERROR(SUM(F8:F15),"")</f>
        <v>0</v>
      </c>
      <c r="G16" s="193">
        <f>IFERROR(SUM(G8:G15),"")</f>
        <v>0</v>
      </c>
      <c r="H16" s="193">
        <f>IFERROR(SUM(H8:H15),"")</f>
        <v>0</v>
      </c>
      <c r="I16" s="193">
        <f>IFERROR(SUM(I9:I14),"")</f>
        <v>0</v>
      </c>
      <c r="J16" s="193">
        <f>IFERROR(SUM(J8:J15),"")</f>
        <v>0</v>
      </c>
      <c r="K16" s="182"/>
      <c r="L16" s="182"/>
      <c r="M16" s="182"/>
      <c r="N16" s="182"/>
    </row>
    <row r="17" spans="1:14" ht="11.1" customHeight="1" x14ac:dyDescent="0.15">
      <c r="A17" s="179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</row>
    <row r="18" spans="1:14" ht="7.5" customHeight="1" x14ac:dyDescent="0.15"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</row>
    <row r="19" spans="1:14" ht="20.100000000000001" customHeight="1" x14ac:dyDescent="0.15">
      <c r="B19" s="181"/>
      <c r="C19" s="183" t="s">
        <v>213</v>
      </c>
      <c r="D19" s="181"/>
      <c r="E19" s="181"/>
      <c r="F19" s="181"/>
      <c r="G19" s="181"/>
      <c r="H19" s="181"/>
      <c r="I19" s="181"/>
      <c r="J19" s="181"/>
      <c r="K19" s="181"/>
      <c r="L19" s="197" t="s">
        <v>302</v>
      </c>
      <c r="M19" s="181"/>
      <c r="N19" s="181"/>
    </row>
    <row r="20" spans="1:14" ht="50.1" customHeight="1" x14ac:dyDescent="0.15">
      <c r="A20" s="179"/>
      <c r="B20" s="182"/>
      <c r="C20" s="184" t="s">
        <v>76</v>
      </c>
      <c r="D20" s="189" t="s">
        <v>78</v>
      </c>
      <c r="E20" s="189" t="s">
        <v>22</v>
      </c>
      <c r="F20" s="189" t="s">
        <v>57</v>
      </c>
      <c r="G20" s="189" t="s">
        <v>19</v>
      </c>
      <c r="H20" s="189" t="s">
        <v>6</v>
      </c>
      <c r="I20" s="189" t="s">
        <v>80</v>
      </c>
      <c r="J20" s="189" t="s">
        <v>83</v>
      </c>
      <c r="K20" s="189" t="s">
        <v>85</v>
      </c>
      <c r="L20" s="189" t="s">
        <v>73</v>
      </c>
      <c r="M20" s="182"/>
      <c r="N20" s="182"/>
    </row>
    <row r="21" spans="1:14" ht="50.1" hidden="1" customHeight="1" x14ac:dyDescent="0.15">
      <c r="A21" s="179" t="s">
        <v>278</v>
      </c>
      <c r="B21" s="182"/>
      <c r="C21" s="188"/>
      <c r="D21" s="190"/>
      <c r="E21" s="190"/>
      <c r="F21" s="190"/>
      <c r="G21" s="194"/>
      <c r="H21" s="190"/>
      <c r="I21" s="194"/>
      <c r="J21" s="194"/>
      <c r="K21" s="190"/>
      <c r="L21" s="190"/>
      <c r="M21" s="182"/>
      <c r="N21" s="182"/>
    </row>
    <row r="22" spans="1:14" ht="39.950000000000003" customHeight="1" x14ac:dyDescent="0.15">
      <c r="A22" s="179"/>
      <c r="B22" s="182"/>
      <c r="C22" s="186" t="s">
        <v>482</v>
      </c>
      <c r="D22" s="191">
        <v>10000000</v>
      </c>
      <c r="E22" s="191"/>
      <c r="F22" s="191"/>
      <c r="G22" s="193">
        <f>IFERROR(E22-F22,"")</f>
        <v>0</v>
      </c>
      <c r="H22" s="191">
        <v>10010000</v>
      </c>
      <c r="I22" s="196">
        <f>IFERROR(D22/H22,"")</f>
        <v>0.99900099900099903</v>
      </c>
      <c r="J22" s="193">
        <f>IFERROR(G22*I22,"")</f>
        <v>0</v>
      </c>
      <c r="K22" s="191">
        <v>0</v>
      </c>
      <c r="L22" s="191"/>
      <c r="M22" s="182"/>
      <c r="N22" s="182"/>
    </row>
    <row r="23" spans="1:14" ht="39.950000000000003" customHeight="1" x14ac:dyDescent="0.15">
      <c r="A23" s="179"/>
      <c r="B23" s="182"/>
      <c r="C23" s="186"/>
      <c r="D23" s="191"/>
      <c r="E23" s="191"/>
      <c r="F23" s="191"/>
      <c r="G23" s="193">
        <f>IFERROR(E23-F23,"")</f>
        <v>0</v>
      </c>
      <c r="H23" s="191"/>
      <c r="I23" s="196" t="str">
        <f>IFERROR(D23/H23,"")</f>
        <v/>
      </c>
      <c r="J23" s="193" t="str">
        <f>IFERROR(G23*I23,"")</f>
        <v/>
      </c>
      <c r="K23" s="191"/>
      <c r="L23" s="191"/>
      <c r="M23" s="182"/>
      <c r="N23" s="182"/>
    </row>
    <row r="24" spans="1:14" ht="39.950000000000003" customHeight="1" x14ac:dyDescent="0.15">
      <c r="A24" s="179"/>
      <c r="B24" s="182"/>
      <c r="C24" s="186"/>
      <c r="D24" s="191"/>
      <c r="E24" s="191"/>
      <c r="F24" s="191"/>
      <c r="G24" s="193">
        <f>IFERROR(E24-F24,"")</f>
        <v>0</v>
      </c>
      <c r="H24" s="191"/>
      <c r="I24" s="196" t="str">
        <f>IFERROR(D24/H24,"")</f>
        <v/>
      </c>
      <c r="J24" s="193" t="str">
        <f>IFERROR(G24*I24,"")</f>
        <v/>
      </c>
      <c r="K24" s="191"/>
      <c r="L24" s="191"/>
      <c r="M24" s="182"/>
      <c r="N24" s="182"/>
    </row>
    <row r="25" spans="1:14" ht="39.950000000000003" hidden="1" customHeight="1" x14ac:dyDescent="0.15">
      <c r="A25" s="179" t="s">
        <v>140</v>
      </c>
      <c r="B25" s="182"/>
      <c r="C25" s="187"/>
      <c r="D25" s="192"/>
      <c r="E25" s="192"/>
      <c r="F25" s="192"/>
      <c r="G25" s="193"/>
      <c r="H25" s="192"/>
      <c r="I25" s="196"/>
      <c r="J25" s="193"/>
      <c r="K25" s="192"/>
      <c r="L25" s="192"/>
      <c r="M25" s="182"/>
      <c r="N25" s="182"/>
    </row>
    <row r="26" spans="1:14" ht="39.950000000000003" customHeight="1" x14ac:dyDescent="0.15">
      <c r="A26" s="179"/>
      <c r="B26" s="182"/>
      <c r="C26" s="184" t="s">
        <v>15</v>
      </c>
      <c r="D26" s="193">
        <f>IFERROR(SUM(D21:D25),"")</f>
        <v>10000000</v>
      </c>
      <c r="E26" s="193">
        <f>IFERROR(SUM(E21:E25),"")</f>
        <v>0</v>
      </c>
      <c r="F26" s="193">
        <f>IFERROR(SUM(F21:F25),"")</f>
        <v>0</v>
      </c>
      <c r="G26" s="193">
        <f>IFERROR(SUM(G22:G24),"")</f>
        <v>0</v>
      </c>
      <c r="H26" s="193">
        <f>IFERROR(SUM(H21:H25),"")</f>
        <v>10010000</v>
      </c>
      <c r="I26" s="196" t="s">
        <v>264</v>
      </c>
      <c r="J26" s="193">
        <f>IFERROR(SUM(J21:J25),"")</f>
        <v>0</v>
      </c>
      <c r="K26" s="193">
        <f>IFERROR(SUM(K21:K25),"")</f>
        <v>0</v>
      </c>
      <c r="L26" s="193">
        <f>IFERROR(SUM(L21:L25),"")</f>
        <v>0</v>
      </c>
      <c r="M26" s="182"/>
      <c r="N26" s="182"/>
    </row>
    <row r="27" spans="1:14" ht="6.75" customHeight="1" x14ac:dyDescent="0.15"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</row>
    <row r="29" spans="1:14" ht="20.100000000000001" customHeight="1" x14ac:dyDescent="0.15">
      <c r="B29" s="181"/>
      <c r="C29" s="183" t="s">
        <v>214</v>
      </c>
      <c r="D29" s="181"/>
      <c r="E29" s="181"/>
      <c r="F29" s="181"/>
      <c r="G29" s="181"/>
      <c r="H29" s="181"/>
      <c r="I29" s="181"/>
      <c r="J29" s="181"/>
      <c r="K29" s="181"/>
      <c r="L29" s="199"/>
      <c r="M29" s="197" t="s">
        <v>302</v>
      </c>
      <c r="N29" s="181"/>
    </row>
    <row r="30" spans="1:14" ht="50.1" customHeight="1" x14ac:dyDescent="0.15">
      <c r="A30" s="179"/>
      <c r="B30" s="182"/>
      <c r="C30" s="184" t="s">
        <v>76</v>
      </c>
      <c r="D30" s="189" t="s">
        <v>86</v>
      </c>
      <c r="E30" s="189" t="s">
        <v>22</v>
      </c>
      <c r="F30" s="189" t="s">
        <v>57</v>
      </c>
      <c r="G30" s="189" t="s">
        <v>19</v>
      </c>
      <c r="H30" s="189" t="s">
        <v>6</v>
      </c>
      <c r="I30" s="189" t="s">
        <v>80</v>
      </c>
      <c r="J30" s="189" t="s">
        <v>83</v>
      </c>
      <c r="K30" s="189" t="s">
        <v>75</v>
      </c>
      <c r="L30" s="189" t="s">
        <v>89</v>
      </c>
      <c r="M30" s="189" t="s">
        <v>73</v>
      </c>
      <c r="N30" s="182"/>
    </row>
    <row r="31" spans="1:14" ht="50.1" hidden="1" customHeight="1" x14ac:dyDescent="0.15">
      <c r="A31" s="179" t="s">
        <v>278</v>
      </c>
      <c r="B31" s="182"/>
      <c r="C31" s="185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82"/>
    </row>
    <row r="32" spans="1:14" ht="39.950000000000003" customHeight="1" x14ac:dyDescent="0.15">
      <c r="A32" s="179"/>
      <c r="B32" s="182"/>
      <c r="C32" s="186" t="s">
        <v>569</v>
      </c>
      <c r="D32" s="191">
        <v>1056400</v>
      </c>
      <c r="E32" s="191"/>
      <c r="F32" s="191"/>
      <c r="G32" s="193">
        <f t="shared" ref="G32:G44" si="3">IFERROR(E32-F32,"")</f>
        <v>0</v>
      </c>
      <c r="H32" s="191"/>
      <c r="I32" s="196" t="str">
        <f t="shared" ref="I32:I44" si="4">IFERROR(D32/H32,"")</f>
        <v/>
      </c>
      <c r="J32" s="193" t="str">
        <f t="shared" ref="J32:J44" si="5">IFERROR(G32*I32,"")</f>
        <v/>
      </c>
      <c r="K32" s="191"/>
      <c r="L32" s="193">
        <f t="shared" ref="L32:L44" si="6">IFERROR(D32-K32,"")</f>
        <v>1056400</v>
      </c>
      <c r="M32" s="191"/>
      <c r="N32" s="182"/>
    </row>
    <row r="33" spans="1:14" ht="39.950000000000003" customHeight="1" x14ac:dyDescent="0.15">
      <c r="A33" s="179"/>
      <c r="B33" s="182"/>
      <c r="C33" s="186" t="s">
        <v>576</v>
      </c>
      <c r="D33" s="191">
        <v>9130800</v>
      </c>
      <c r="E33" s="191"/>
      <c r="F33" s="191"/>
      <c r="G33" s="193">
        <f t="shared" si="3"/>
        <v>0</v>
      </c>
      <c r="H33" s="191"/>
      <c r="I33" s="196" t="str">
        <f t="shared" si="4"/>
        <v/>
      </c>
      <c r="J33" s="193" t="str">
        <f t="shared" si="5"/>
        <v/>
      </c>
      <c r="K33" s="191"/>
      <c r="L33" s="193">
        <f t="shared" si="6"/>
        <v>9130800</v>
      </c>
      <c r="M33" s="191"/>
      <c r="N33" s="182"/>
    </row>
    <row r="34" spans="1:14" ht="39.950000000000003" customHeight="1" x14ac:dyDescent="0.15">
      <c r="A34" s="179"/>
      <c r="B34" s="182"/>
      <c r="C34" s="186" t="s">
        <v>359</v>
      </c>
      <c r="D34" s="191">
        <v>80000</v>
      </c>
      <c r="E34" s="191"/>
      <c r="F34" s="191"/>
      <c r="G34" s="193">
        <f t="shared" si="3"/>
        <v>0</v>
      </c>
      <c r="H34" s="191"/>
      <c r="I34" s="196" t="str">
        <f t="shared" si="4"/>
        <v/>
      </c>
      <c r="J34" s="193" t="str">
        <f t="shared" si="5"/>
        <v/>
      </c>
      <c r="K34" s="191"/>
      <c r="L34" s="193">
        <f t="shared" si="6"/>
        <v>80000</v>
      </c>
      <c r="M34" s="191"/>
      <c r="N34" s="182"/>
    </row>
    <row r="35" spans="1:14" ht="39.950000000000003" customHeight="1" x14ac:dyDescent="0.15">
      <c r="A35" s="179"/>
      <c r="B35" s="182"/>
      <c r="C35" s="186" t="s">
        <v>577</v>
      </c>
      <c r="D35" s="191">
        <v>1320000</v>
      </c>
      <c r="E35" s="191"/>
      <c r="F35" s="191"/>
      <c r="G35" s="193">
        <f t="shared" si="3"/>
        <v>0</v>
      </c>
      <c r="H35" s="191"/>
      <c r="I35" s="196" t="str">
        <f t="shared" si="4"/>
        <v/>
      </c>
      <c r="J35" s="193" t="str">
        <f t="shared" si="5"/>
        <v/>
      </c>
      <c r="K35" s="191"/>
      <c r="L35" s="193">
        <f t="shared" si="6"/>
        <v>1320000</v>
      </c>
      <c r="M35" s="191"/>
      <c r="N35" s="182"/>
    </row>
    <row r="36" spans="1:14" ht="39.950000000000003" customHeight="1" x14ac:dyDescent="0.15">
      <c r="A36" s="179"/>
      <c r="B36" s="182"/>
      <c r="C36" s="186" t="s">
        <v>570</v>
      </c>
      <c r="D36" s="191">
        <v>1350000</v>
      </c>
      <c r="E36" s="191"/>
      <c r="F36" s="191"/>
      <c r="G36" s="193">
        <f t="shared" si="3"/>
        <v>0</v>
      </c>
      <c r="H36" s="191"/>
      <c r="I36" s="196" t="str">
        <f t="shared" si="4"/>
        <v/>
      </c>
      <c r="J36" s="193" t="str">
        <f t="shared" si="5"/>
        <v/>
      </c>
      <c r="K36" s="191"/>
      <c r="L36" s="193">
        <f t="shared" si="6"/>
        <v>1350000</v>
      </c>
      <c r="M36" s="191"/>
      <c r="N36" s="182"/>
    </row>
    <row r="37" spans="1:14" ht="39.950000000000003" customHeight="1" x14ac:dyDescent="0.15">
      <c r="A37" s="179"/>
      <c r="B37" s="182"/>
      <c r="C37" s="186" t="s">
        <v>571</v>
      </c>
      <c r="D37" s="191">
        <v>269000</v>
      </c>
      <c r="E37" s="191"/>
      <c r="F37" s="191"/>
      <c r="G37" s="193">
        <f t="shared" si="3"/>
        <v>0</v>
      </c>
      <c r="H37" s="191"/>
      <c r="I37" s="196" t="str">
        <f t="shared" si="4"/>
        <v/>
      </c>
      <c r="J37" s="193" t="str">
        <f t="shared" si="5"/>
        <v/>
      </c>
      <c r="K37" s="191"/>
      <c r="L37" s="193">
        <f t="shared" si="6"/>
        <v>269000</v>
      </c>
      <c r="M37" s="191"/>
      <c r="N37" s="182"/>
    </row>
    <row r="38" spans="1:14" ht="39.950000000000003" customHeight="1" x14ac:dyDescent="0.15">
      <c r="A38" s="179"/>
      <c r="B38" s="182"/>
      <c r="C38" s="186" t="s">
        <v>572</v>
      </c>
      <c r="D38" s="191">
        <v>53154</v>
      </c>
      <c r="E38" s="191"/>
      <c r="F38" s="191"/>
      <c r="G38" s="193">
        <f t="shared" si="3"/>
        <v>0</v>
      </c>
      <c r="H38" s="191"/>
      <c r="I38" s="196" t="str">
        <f t="shared" si="4"/>
        <v/>
      </c>
      <c r="J38" s="193" t="str">
        <f t="shared" si="5"/>
        <v/>
      </c>
      <c r="K38" s="191"/>
      <c r="L38" s="193">
        <f t="shared" si="6"/>
        <v>53154</v>
      </c>
      <c r="M38" s="191"/>
      <c r="N38" s="182"/>
    </row>
    <row r="39" spans="1:14" ht="39.950000000000003" customHeight="1" x14ac:dyDescent="0.15">
      <c r="A39" s="179"/>
      <c r="B39" s="182"/>
      <c r="C39" s="186" t="s">
        <v>573</v>
      </c>
      <c r="D39" s="191">
        <v>6962000</v>
      </c>
      <c r="E39" s="191"/>
      <c r="F39" s="191"/>
      <c r="G39" s="193">
        <f t="shared" si="3"/>
        <v>0</v>
      </c>
      <c r="H39" s="191"/>
      <c r="I39" s="196" t="str">
        <f t="shared" si="4"/>
        <v/>
      </c>
      <c r="J39" s="193" t="str">
        <f t="shared" si="5"/>
        <v/>
      </c>
      <c r="K39" s="191"/>
      <c r="L39" s="193">
        <f t="shared" si="6"/>
        <v>6962000</v>
      </c>
      <c r="M39" s="191"/>
      <c r="N39" s="182"/>
    </row>
    <row r="40" spans="1:14" ht="39.950000000000003" customHeight="1" x14ac:dyDescent="0.15">
      <c r="A40" s="179"/>
      <c r="B40" s="182"/>
      <c r="C40" s="186" t="s">
        <v>351</v>
      </c>
      <c r="D40" s="191">
        <v>230000</v>
      </c>
      <c r="E40" s="191"/>
      <c r="F40" s="191"/>
      <c r="G40" s="193">
        <f t="shared" si="3"/>
        <v>0</v>
      </c>
      <c r="H40" s="191"/>
      <c r="I40" s="196" t="str">
        <f t="shared" si="4"/>
        <v/>
      </c>
      <c r="J40" s="193" t="str">
        <f t="shared" si="5"/>
        <v/>
      </c>
      <c r="K40" s="191"/>
      <c r="L40" s="193">
        <f t="shared" si="6"/>
        <v>230000</v>
      </c>
      <c r="M40" s="191"/>
      <c r="N40" s="182"/>
    </row>
    <row r="41" spans="1:14" ht="39.950000000000003" customHeight="1" x14ac:dyDescent="0.15">
      <c r="A41" s="179"/>
      <c r="B41" s="182"/>
      <c r="C41" s="186" t="s">
        <v>574</v>
      </c>
      <c r="D41" s="191">
        <v>1128000</v>
      </c>
      <c r="E41" s="191"/>
      <c r="F41" s="191"/>
      <c r="G41" s="193">
        <f t="shared" si="3"/>
        <v>0</v>
      </c>
      <c r="H41" s="191"/>
      <c r="I41" s="196" t="str">
        <f t="shared" si="4"/>
        <v/>
      </c>
      <c r="J41" s="193" t="str">
        <f t="shared" si="5"/>
        <v/>
      </c>
      <c r="K41" s="191"/>
      <c r="L41" s="193">
        <f t="shared" si="6"/>
        <v>1128000</v>
      </c>
      <c r="M41" s="191"/>
      <c r="N41" s="182"/>
    </row>
    <row r="42" spans="1:14" ht="39.950000000000003" customHeight="1" x14ac:dyDescent="0.15">
      <c r="A42" s="179"/>
      <c r="B42" s="182"/>
      <c r="C42" s="186" t="s">
        <v>575</v>
      </c>
      <c r="D42" s="191">
        <v>1503000</v>
      </c>
      <c r="E42" s="191"/>
      <c r="F42" s="191"/>
      <c r="G42" s="193">
        <f t="shared" si="3"/>
        <v>0</v>
      </c>
      <c r="H42" s="191"/>
      <c r="I42" s="196" t="str">
        <f t="shared" si="4"/>
        <v/>
      </c>
      <c r="J42" s="193" t="str">
        <f t="shared" si="5"/>
        <v/>
      </c>
      <c r="K42" s="191"/>
      <c r="L42" s="193">
        <f t="shared" si="6"/>
        <v>1503000</v>
      </c>
      <c r="M42" s="191"/>
      <c r="N42" s="182"/>
    </row>
    <row r="43" spans="1:14" ht="39.950000000000003" customHeight="1" x14ac:dyDescent="0.15">
      <c r="A43" s="179"/>
      <c r="B43" s="182"/>
      <c r="C43" s="186"/>
      <c r="D43" s="191"/>
      <c r="E43" s="191"/>
      <c r="F43" s="191"/>
      <c r="G43" s="193">
        <f t="shared" si="3"/>
        <v>0</v>
      </c>
      <c r="H43" s="191"/>
      <c r="I43" s="196" t="str">
        <f t="shared" si="4"/>
        <v/>
      </c>
      <c r="J43" s="193" t="str">
        <f t="shared" si="5"/>
        <v/>
      </c>
      <c r="K43" s="191"/>
      <c r="L43" s="193">
        <f t="shared" si="6"/>
        <v>0</v>
      </c>
      <c r="M43" s="191"/>
      <c r="N43" s="182"/>
    </row>
    <row r="44" spans="1:14" ht="39.950000000000003" hidden="1" customHeight="1" x14ac:dyDescent="0.15">
      <c r="A44" s="179" t="s">
        <v>140</v>
      </c>
      <c r="B44" s="182"/>
      <c r="C44" s="187"/>
      <c r="D44" s="192"/>
      <c r="E44" s="192"/>
      <c r="F44" s="192"/>
      <c r="G44" s="193">
        <f t="shared" si="3"/>
        <v>0</v>
      </c>
      <c r="H44" s="192"/>
      <c r="I44" s="196" t="str">
        <f t="shared" si="4"/>
        <v/>
      </c>
      <c r="J44" s="193" t="str">
        <f t="shared" si="5"/>
        <v/>
      </c>
      <c r="K44" s="192"/>
      <c r="L44" s="193">
        <f t="shared" si="6"/>
        <v>0</v>
      </c>
      <c r="M44" s="192"/>
      <c r="N44" s="182"/>
    </row>
    <row r="45" spans="1:14" ht="39.950000000000003" customHeight="1" x14ac:dyDescent="0.15">
      <c r="A45" s="179"/>
      <c r="B45" s="182"/>
      <c r="C45" s="184" t="s">
        <v>15</v>
      </c>
      <c r="D45" s="193">
        <f>IFERROR(SUM(D31:D44),"")</f>
        <v>23082354</v>
      </c>
      <c r="E45" s="193">
        <f>IFERROR(SUM(E31:E44),"")</f>
        <v>0</v>
      </c>
      <c r="F45" s="193">
        <f>IFERROR(SUM(F31:F44),"")</f>
        <v>0</v>
      </c>
      <c r="G45" s="193">
        <f>IFERROR(SUM(G32:G38),"")</f>
        <v>0</v>
      </c>
      <c r="H45" s="193">
        <f>IFERROR(SUM(H31:H44),"")</f>
        <v>0</v>
      </c>
      <c r="I45" s="196" t="s">
        <v>264</v>
      </c>
      <c r="J45" s="193">
        <f>IFERROR(SUM(J32:J38),"")</f>
        <v>0</v>
      </c>
      <c r="K45" s="193">
        <f>IFERROR(SUM(K31:K44),"")</f>
        <v>0</v>
      </c>
      <c r="L45" s="193">
        <f>IFERROR(SUM(L32:L43),"")</f>
        <v>23082354</v>
      </c>
      <c r="M45" s="193">
        <f>IFERROR(SUM(M31:M44),"")</f>
        <v>0</v>
      </c>
      <c r="N45" s="182"/>
    </row>
  </sheetData>
  <phoneticPr fontId="5"/>
  <pageMargins left="0.39370078740157483" right="0.39370078740157483" top="0.59055118110236215" bottom="0.59055118110236215" header="0" footer="0"/>
  <pageSetup paperSize="9" scale="44" orientation="landscape" r:id="rId1"/>
  <rowBreaks count="1" manualBreakCount="1">
    <brk id="44" min="1" max="13" man="1"/>
  </rowBreaks>
  <colBreaks count="1" manualBreakCount="1">
    <brk id="7" min="4" max="3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ボタン 7">
              <controlPr defaultSize="0" print="0" autoFill="0" autoPict="0" macro="[0]!T002_3_1_行追加">
                <anchor>
                  <from>
                    <xdr:col>2</xdr:col>
                    <xdr:colOff>47625</xdr:colOff>
                    <xdr:row>2</xdr:row>
                    <xdr:rowOff>0</xdr:rowOff>
                  </from>
                  <to>
                    <xdr:col>2</xdr:col>
                    <xdr:colOff>1123950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5" name="ボタン 9">
              <controlPr defaultSize="0" print="0" autoFill="0" autoPict="0" macro="[0]!T002_3_1_行削除">
                <anchor>
                  <from>
                    <xdr:col>2</xdr:col>
                    <xdr:colOff>1285875</xdr:colOff>
                    <xdr:row>2</xdr:row>
                    <xdr:rowOff>0</xdr:rowOff>
                  </from>
                  <to>
                    <xdr:col>3</xdr:col>
                    <xdr:colOff>800100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I27"/>
  <sheetViews>
    <sheetView showGridLines="0" view="pageBreakPreview" zoomScaleSheetLayoutView="100" workbookViewId="0">
      <selection activeCell="H3" sqref="H3"/>
    </sheetView>
  </sheetViews>
  <sheetFormatPr defaultRowHeight="13.5" x14ac:dyDescent="0.15"/>
  <cols>
    <col min="1" max="1" width="1.25" style="178" customWidth="1"/>
    <col min="2" max="2" width="5.625" style="178" customWidth="1"/>
    <col min="3" max="3" width="20.625" style="178" customWidth="1"/>
    <col min="4" max="9" width="15.625" style="178" customWidth="1"/>
    <col min="10" max="10" width="5.625" style="178" customWidth="1"/>
    <col min="11" max="11" width="9" style="178" customWidth="1"/>
    <col min="12" max="16384" width="9" style="178"/>
  </cols>
  <sheetData>
    <row r="1" spans="1:9" ht="13.5" customHeight="1" x14ac:dyDescent="0.15"/>
    <row r="2" spans="1:9" ht="36" customHeight="1" x14ac:dyDescent="0.15">
      <c r="F2" s="189" t="s">
        <v>262</v>
      </c>
      <c r="G2" s="189" t="s">
        <v>123</v>
      </c>
      <c r="H2" s="189" t="s">
        <v>266</v>
      </c>
      <c r="I2" s="184" t="s">
        <v>263</v>
      </c>
    </row>
    <row r="3" spans="1:9" ht="30" customHeight="1" x14ac:dyDescent="0.15">
      <c r="F3" s="193">
        <v>2962887007</v>
      </c>
      <c r="G3" s="193">
        <v>1188044422</v>
      </c>
      <c r="H3" s="193">
        <f>SUM(F3:G3)</f>
        <v>4150931429</v>
      </c>
      <c r="I3" s="195" t="str">
        <f>IF(H3=H24,"○","×")</f>
        <v>○</v>
      </c>
    </row>
    <row r="4" spans="1:9" ht="13.5" customHeight="1" x14ac:dyDescent="0.15"/>
    <row r="5" spans="1:9" ht="18.75" customHeight="1" x14ac:dyDescent="0.15">
      <c r="B5" s="181"/>
      <c r="C5" s="202" t="s">
        <v>94</v>
      </c>
      <c r="D5" s="207"/>
      <c r="E5" s="207"/>
      <c r="F5" s="207"/>
      <c r="G5" s="207"/>
      <c r="H5" s="207"/>
      <c r="I5" s="215" t="s">
        <v>302</v>
      </c>
    </row>
    <row r="6" spans="1:9" s="179" customFormat="1" ht="17.45" customHeight="1" x14ac:dyDescent="0.15">
      <c r="C6" s="425" t="s">
        <v>92</v>
      </c>
      <c r="D6" s="426" t="s">
        <v>36</v>
      </c>
      <c r="E6" s="426" t="s">
        <v>35</v>
      </c>
      <c r="F6" s="426" t="s">
        <v>13</v>
      </c>
      <c r="G6" s="426" t="s">
        <v>25</v>
      </c>
      <c r="H6" s="428" t="s">
        <v>245</v>
      </c>
      <c r="I6" s="428" t="s">
        <v>71</v>
      </c>
    </row>
    <row r="7" spans="1:9" s="200" customFormat="1" ht="17.45" customHeight="1" x14ac:dyDescent="0.15">
      <c r="C7" s="425"/>
      <c r="D7" s="427"/>
      <c r="E7" s="427"/>
      <c r="F7" s="427"/>
      <c r="G7" s="427"/>
      <c r="H7" s="427"/>
      <c r="I7" s="427"/>
    </row>
    <row r="8" spans="1:9" s="200" customFormat="1" ht="9.9499999999999993" hidden="1" customHeight="1" x14ac:dyDescent="0.15">
      <c r="A8" s="201" t="s">
        <v>278</v>
      </c>
      <c r="C8" s="185"/>
      <c r="D8" s="209"/>
      <c r="E8" s="209"/>
      <c r="F8" s="209"/>
      <c r="G8" s="209"/>
      <c r="H8" s="209"/>
      <c r="I8" s="209"/>
    </row>
    <row r="9" spans="1:9" s="179" customFormat="1" ht="35.1" customHeight="1" x14ac:dyDescent="0.15">
      <c r="C9" s="186" t="s">
        <v>307</v>
      </c>
      <c r="D9" s="191">
        <v>1187848922</v>
      </c>
      <c r="E9" s="191">
        <v>195500</v>
      </c>
      <c r="F9" s="191"/>
      <c r="G9" s="191"/>
      <c r="H9" s="193">
        <f t="shared" ref="H9:H22" si="0">SUM(D9:G9)</f>
        <v>1188044422</v>
      </c>
      <c r="I9" s="191"/>
    </row>
    <row r="10" spans="1:9" s="179" customFormat="1" ht="35.1" customHeight="1" x14ac:dyDescent="0.15">
      <c r="C10" s="203" t="s">
        <v>226</v>
      </c>
      <c r="D10" s="210">
        <v>1297467634</v>
      </c>
      <c r="E10" s="210"/>
      <c r="F10" s="210"/>
      <c r="G10" s="210"/>
      <c r="H10" s="214">
        <f t="shared" si="0"/>
        <v>1297467634</v>
      </c>
      <c r="I10" s="210"/>
    </row>
    <row r="11" spans="1:9" s="179" customFormat="1" ht="35.1" customHeight="1" x14ac:dyDescent="0.15">
      <c r="C11" s="203" t="s">
        <v>308</v>
      </c>
      <c r="D11" s="210">
        <v>108587199</v>
      </c>
      <c r="E11" s="210"/>
      <c r="F11" s="210"/>
      <c r="G11" s="210"/>
      <c r="H11" s="214">
        <f t="shared" si="0"/>
        <v>108587199</v>
      </c>
      <c r="I11" s="210"/>
    </row>
    <row r="12" spans="1:9" s="179" customFormat="1" ht="35.1" customHeight="1" x14ac:dyDescent="0.15">
      <c r="C12" s="203" t="s">
        <v>310</v>
      </c>
      <c r="D12" s="210">
        <v>296023950</v>
      </c>
      <c r="E12" s="210"/>
      <c r="F12" s="210"/>
      <c r="G12" s="210"/>
      <c r="H12" s="214">
        <f t="shared" si="0"/>
        <v>296023950</v>
      </c>
      <c r="I12" s="210"/>
    </row>
    <row r="13" spans="1:9" s="179" customFormat="1" ht="35.1" customHeight="1" x14ac:dyDescent="0.15">
      <c r="C13" s="203" t="s">
        <v>312</v>
      </c>
      <c r="D13" s="210">
        <v>23081009</v>
      </c>
      <c r="E13" s="210"/>
      <c r="F13" s="210"/>
      <c r="G13" s="210"/>
      <c r="H13" s="214">
        <f t="shared" si="0"/>
        <v>23081009</v>
      </c>
      <c r="I13" s="210"/>
    </row>
    <row r="14" spans="1:9" s="179" customFormat="1" ht="35.1" customHeight="1" x14ac:dyDescent="0.15">
      <c r="C14" s="203" t="s">
        <v>316</v>
      </c>
      <c r="D14" s="210">
        <v>130062124</v>
      </c>
      <c r="E14" s="210"/>
      <c r="F14" s="210"/>
      <c r="G14" s="210"/>
      <c r="H14" s="214">
        <f t="shared" si="0"/>
        <v>130062124</v>
      </c>
      <c r="I14" s="210"/>
    </row>
    <row r="15" spans="1:9" s="179" customFormat="1" ht="35.1" customHeight="1" x14ac:dyDescent="0.15">
      <c r="C15" s="203" t="s">
        <v>314</v>
      </c>
      <c r="D15" s="210">
        <v>2008667</v>
      </c>
      <c r="E15" s="210"/>
      <c r="F15" s="210"/>
      <c r="G15" s="210"/>
      <c r="H15" s="214">
        <f t="shared" si="0"/>
        <v>2008667</v>
      </c>
      <c r="I15" s="210"/>
    </row>
    <row r="16" spans="1:9" s="179" customFormat="1" ht="35.1" customHeight="1" x14ac:dyDescent="0.15">
      <c r="C16" s="203" t="s">
        <v>317</v>
      </c>
      <c r="D16" s="210">
        <v>6057143</v>
      </c>
      <c r="E16" s="210"/>
      <c r="F16" s="210"/>
      <c r="G16" s="210"/>
      <c r="H16" s="214">
        <f t="shared" si="0"/>
        <v>6057143</v>
      </c>
      <c r="I16" s="210"/>
    </row>
    <row r="17" spans="1:9" s="179" customFormat="1" ht="35.1" customHeight="1" x14ac:dyDescent="0.15">
      <c r="C17" s="203" t="s">
        <v>153</v>
      </c>
      <c r="D17" s="210">
        <v>10104712</v>
      </c>
      <c r="E17" s="210"/>
      <c r="F17" s="210"/>
      <c r="G17" s="210"/>
      <c r="H17" s="214">
        <f t="shared" si="0"/>
        <v>10104712</v>
      </c>
      <c r="I17" s="210"/>
    </row>
    <row r="18" spans="1:9" s="179" customFormat="1" ht="35.1" customHeight="1" x14ac:dyDescent="0.15">
      <c r="C18" s="203" t="s">
        <v>319</v>
      </c>
      <c r="D18" s="210">
        <v>600081115</v>
      </c>
      <c r="E18" s="210"/>
      <c r="F18" s="210"/>
      <c r="G18" s="210"/>
      <c r="H18" s="214">
        <f t="shared" si="0"/>
        <v>600081115</v>
      </c>
      <c r="I18" s="210"/>
    </row>
    <row r="19" spans="1:9" s="179" customFormat="1" ht="35.1" customHeight="1" x14ac:dyDescent="0.15">
      <c r="C19" s="203" t="s">
        <v>604</v>
      </c>
      <c r="D19" s="210">
        <v>300047233</v>
      </c>
      <c r="E19" s="210"/>
      <c r="F19" s="210"/>
      <c r="G19" s="210"/>
      <c r="H19" s="214">
        <f t="shared" si="0"/>
        <v>300047233</v>
      </c>
      <c r="I19" s="210"/>
    </row>
    <row r="20" spans="1:9" s="179" customFormat="1" ht="35.1" customHeight="1" x14ac:dyDescent="0.15">
      <c r="C20" s="203" t="s">
        <v>320</v>
      </c>
      <c r="D20" s="210">
        <v>189365000</v>
      </c>
      <c r="E20" s="210"/>
      <c r="F20" s="210"/>
      <c r="G20" s="210"/>
      <c r="H20" s="214">
        <f t="shared" si="0"/>
        <v>189365000</v>
      </c>
      <c r="I20" s="210"/>
    </row>
    <row r="21" spans="1:9" s="179" customFormat="1" ht="35.1" customHeight="1" x14ac:dyDescent="0.15">
      <c r="C21" s="203" t="s">
        <v>605</v>
      </c>
      <c r="D21" s="210">
        <v>1221</v>
      </c>
      <c r="E21" s="210"/>
      <c r="F21" s="210"/>
      <c r="G21" s="210"/>
      <c r="H21" s="214">
        <f t="shared" si="0"/>
        <v>1221</v>
      </c>
      <c r="I21" s="210"/>
    </row>
    <row r="22" spans="1:9" s="179" customFormat="1" ht="35.1" customHeight="1" x14ac:dyDescent="0.15">
      <c r="C22" s="203"/>
      <c r="D22" s="210" t="s">
        <v>589</v>
      </c>
      <c r="E22" s="210"/>
      <c r="F22" s="210"/>
      <c r="G22" s="210"/>
      <c r="H22" s="214">
        <f t="shared" si="0"/>
        <v>0</v>
      </c>
      <c r="I22" s="210"/>
    </row>
    <row r="23" spans="1:9" s="179" customFormat="1" ht="9.9499999999999993" hidden="1" customHeight="1" x14ac:dyDescent="0.15">
      <c r="A23" s="201" t="s">
        <v>140</v>
      </c>
      <c r="C23" s="204"/>
      <c r="D23" s="211"/>
      <c r="E23" s="211"/>
      <c r="F23" s="211"/>
      <c r="G23" s="211"/>
      <c r="H23" s="211"/>
      <c r="I23" s="211"/>
    </row>
    <row r="24" spans="1:9" s="179" customFormat="1" ht="35.1" customHeight="1" x14ac:dyDescent="0.15">
      <c r="C24" s="205" t="s">
        <v>15</v>
      </c>
      <c r="D24" s="212">
        <f t="shared" ref="D24:I24" si="1">IFERROR(SUM(D8:D23),"")</f>
        <v>4150735929</v>
      </c>
      <c r="E24" s="212">
        <f t="shared" si="1"/>
        <v>195500</v>
      </c>
      <c r="F24" s="212">
        <f t="shared" si="1"/>
        <v>0</v>
      </c>
      <c r="G24" s="212">
        <f t="shared" si="1"/>
        <v>0</v>
      </c>
      <c r="H24" s="212">
        <f t="shared" si="1"/>
        <v>4150931429</v>
      </c>
      <c r="I24" s="212">
        <f t="shared" si="1"/>
        <v>0</v>
      </c>
    </row>
    <row r="25" spans="1:9" s="179" customFormat="1" ht="4.9000000000000004" customHeight="1" x14ac:dyDescent="0.15">
      <c r="C25" s="206"/>
      <c r="D25" s="213"/>
      <c r="E25" s="213"/>
      <c r="F25" s="213"/>
      <c r="G25" s="213"/>
      <c r="H25" s="213"/>
      <c r="I25" s="213"/>
    </row>
    <row r="26" spans="1:9" ht="6.6" customHeight="1" x14ac:dyDescent="0.15">
      <c r="B26" s="181"/>
      <c r="C26" s="182"/>
      <c r="D26" s="182"/>
      <c r="E26" s="182"/>
      <c r="F26" s="182"/>
      <c r="G26" s="182"/>
      <c r="H26" s="182"/>
      <c r="I26" s="182"/>
    </row>
    <row r="27" spans="1:9" ht="1.9" customHeight="1" x14ac:dyDescent="0.15"/>
  </sheetData>
  <mergeCells count="7">
    <mergeCell ref="H6:H7"/>
    <mergeCell ref="I6:I7"/>
    <mergeCell ref="C6:C7"/>
    <mergeCell ref="D6:D7"/>
    <mergeCell ref="E6:E7"/>
    <mergeCell ref="F6:F7"/>
    <mergeCell ref="G6:G7"/>
  </mergeCells>
  <phoneticPr fontId="5"/>
  <printOptions horizontalCentered="1"/>
  <pageMargins left="0.39370078740157483" right="0.39370078740157483" top="0.59055118110236215" bottom="0.59055118110236215" header="0" footer="0"/>
  <pageSetup paperSize="9" scale="95" orientation="landscape" r:id="rId1"/>
  <rowBreaks count="1" manualBreakCount="1">
    <brk id="26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0" r:id="rId4" name="ボタン 4">
              <controlPr defaultSize="0" print="0" autoFill="0" autoPict="0" macro="[0]!T002_3_2_行追加">
                <anchor>
                  <from>
                    <xdr:col>1</xdr:col>
                    <xdr:colOff>400050</xdr:colOff>
                    <xdr:row>1</xdr:row>
                    <xdr:rowOff>428625</xdr:rowOff>
                  </from>
                  <to>
                    <xdr:col>2</xdr:col>
                    <xdr:colOff>990600</xdr:colOff>
                    <xdr:row>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5" name="ボタン 5">
              <controlPr defaultSize="0" print="0" autoFill="0" autoPict="0" macro="[0]!T002_3_2_行削除">
                <anchor>
                  <from>
                    <xdr:col>2</xdr:col>
                    <xdr:colOff>1104900</xdr:colOff>
                    <xdr:row>1</xdr:row>
                    <xdr:rowOff>428625</xdr:rowOff>
                  </from>
                  <to>
                    <xdr:col>3</xdr:col>
                    <xdr:colOff>552450</xdr:colOff>
                    <xdr:row>2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N47"/>
  <sheetViews>
    <sheetView showGridLines="0" view="pageBreakPreview" zoomScaleSheetLayoutView="100" workbookViewId="0">
      <selection activeCell="E5" sqref="E5"/>
    </sheetView>
  </sheetViews>
  <sheetFormatPr defaultRowHeight="13.5" x14ac:dyDescent="0.15"/>
  <cols>
    <col min="1" max="1" width="2.25" style="178" customWidth="1"/>
    <col min="2" max="2" width="0.875" style="178" customWidth="1"/>
    <col min="3" max="3" width="25.875" style="178" customWidth="1"/>
    <col min="4" max="8" width="14.625" style="178" customWidth="1"/>
    <col min="9" max="9" width="0.875" style="178" customWidth="1"/>
    <col min="10" max="10" width="13.125" style="178" customWidth="1"/>
    <col min="11" max="11" width="9" style="178" customWidth="1"/>
    <col min="12" max="16384" width="9" style="178"/>
  </cols>
  <sheetData>
    <row r="1" spans="1:12" ht="26.25" customHeight="1" x14ac:dyDescent="0.15"/>
    <row r="2" spans="1:12" ht="55.5" customHeight="1" x14ac:dyDescent="0.15">
      <c r="E2" s="189" t="s">
        <v>217</v>
      </c>
      <c r="F2" s="189" t="s">
        <v>220</v>
      </c>
      <c r="G2" s="189" t="s">
        <v>224</v>
      </c>
      <c r="H2" s="189" t="s">
        <v>221</v>
      </c>
    </row>
    <row r="3" spans="1:12" ht="30" customHeight="1" x14ac:dyDescent="0.15">
      <c r="E3" s="231">
        <v>2400000</v>
      </c>
      <c r="F3" s="195" t="str">
        <f>IF(D44=E3,"○","×")</f>
        <v>○</v>
      </c>
      <c r="G3" s="231">
        <v>0</v>
      </c>
      <c r="H3" s="195" t="str">
        <f>IF(F44=G3,"○","×")</f>
        <v>○</v>
      </c>
    </row>
    <row r="4" spans="1:12" ht="13.5" customHeight="1" x14ac:dyDescent="0.15"/>
    <row r="5" spans="1:12" ht="19.5" customHeight="1" x14ac:dyDescent="0.15">
      <c r="B5" s="181"/>
      <c r="C5" s="216" t="s">
        <v>102</v>
      </c>
      <c r="D5" s="223"/>
      <c r="E5" s="223"/>
      <c r="F5" s="223"/>
      <c r="G5" s="223"/>
      <c r="H5" s="234" t="s">
        <v>302</v>
      </c>
      <c r="I5" s="240"/>
      <c r="J5" s="240"/>
      <c r="K5" s="240"/>
      <c r="L5" s="240"/>
    </row>
    <row r="6" spans="1:12" s="179" customFormat="1" ht="21" customHeight="1" x14ac:dyDescent="0.15">
      <c r="C6" s="428" t="s">
        <v>96</v>
      </c>
      <c r="D6" s="429" t="s">
        <v>12</v>
      </c>
      <c r="E6" s="430"/>
      <c r="F6" s="429" t="s">
        <v>20</v>
      </c>
      <c r="G6" s="430"/>
      <c r="H6" s="428" t="s">
        <v>17</v>
      </c>
    </row>
    <row r="7" spans="1:12" s="179" customFormat="1" ht="21.95" customHeight="1" x14ac:dyDescent="0.15">
      <c r="C7" s="437"/>
      <c r="D7" s="189" t="s">
        <v>99</v>
      </c>
      <c r="E7" s="233" t="s">
        <v>84</v>
      </c>
      <c r="F7" s="189" t="s">
        <v>99</v>
      </c>
      <c r="G7" s="233" t="s">
        <v>84</v>
      </c>
      <c r="H7" s="437"/>
    </row>
    <row r="8" spans="1:12" s="179" customFormat="1" ht="20.100000000000001" customHeight="1" x14ac:dyDescent="0.15">
      <c r="C8" s="431" t="s">
        <v>100</v>
      </c>
      <c r="D8" s="432"/>
      <c r="E8" s="432"/>
      <c r="F8" s="432"/>
      <c r="G8" s="432"/>
      <c r="H8" s="433"/>
    </row>
    <row r="9" spans="1:12" s="179" customFormat="1" ht="9.9499999999999993" hidden="1" customHeight="1" x14ac:dyDescent="0.15">
      <c r="A9" s="179" t="s">
        <v>278</v>
      </c>
      <c r="C9" s="217"/>
      <c r="D9" s="224"/>
      <c r="E9" s="224"/>
      <c r="F9" s="224"/>
      <c r="G9" s="224"/>
      <c r="H9" s="235"/>
    </row>
    <row r="10" spans="1:12" s="179" customFormat="1" ht="20.100000000000001" customHeight="1" x14ac:dyDescent="0.15">
      <c r="C10" s="218"/>
      <c r="D10" s="225"/>
      <c r="E10" s="225"/>
      <c r="F10" s="225"/>
      <c r="G10" s="225"/>
      <c r="H10" s="236"/>
    </row>
    <row r="11" spans="1:12" s="179" customFormat="1" ht="20.100000000000001" customHeight="1" x14ac:dyDescent="0.15">
      <c r="C11" s="218"/>
      <c r="D11" s="225"/>
      <c r="E11" s="225"/>
      <c r="F11" s="225"/>
      <c r="G11" s="225"/>
      <c r="H11" s="236"/>
    </row>
    <row r="12" spans="1:12" s="179" customFormat="1" ht="20.100000000000001" customHeight="1" x14ac:dyDescent="0.15">
      <c r="C12" s="218"/>
      <c r="D12" s="225"/>
      <c r="E12" s="225"/>
      <c r="F12" s="225"/>
      <c r="G12" s="225"/>
      <c r="H12" s="236"/>
    </row>
    <row r="13" spans="1:12" s="179" customFormat="1" ht="9.9499999999999993" hidden="1" customHeight="1" x14ac:dyDescent="0.15">
      <c r="A13" s="179" t="s">
        <v>140</v>
      </c>
      <c r="C13" s="217"/>
      <c r="D13" s="226"/>
      <c r="E13" s="226"/>
      <c r="F13" s="226"/>
      <c r="G13" s="226"/>
      <c r="H13" s="237"/>
    </row>
    <row r="14" spans="1:12" s="179" customFormat="1" ht="20.100000000000001" customHeight="1" x14ac:dyDescent="0.15">
      <c r="C14" s="434" t="s">
        <v>54</v>
      </c>
      <c r="D14" s="435"/>
      <c r="E14" s="435"/>
      <c r="F14" s="435"/>
      <c r="G14" s="435"/>
      <c r="H14" s="436"/>
    </row>
    <row r="15" spans="1:12" s="179" customFormat="1" ht="9.9499999999999993" hidden="1" customHeight="1" x14ac:dyDescent="0.15">
      <c r="A15" s="179" t="s">
        <v>278</v>
      </c>
      <c r="C15" s="219"/>
      <c r="D15" s="227"/>
      <c r="E15" s="227"/>
      <c r="F15" s="227"/>
      <c r="G15" s="227"/>
      <c r="H15" s="238"/>
    </row>
    <row r="16" spans="1:12" s="179" customFormat="1" ht="20.100000000000001" customHeight="1" x14ac:dyDescent="0.15">
      <c r="C16" s="220"/>
      <c r="D16" s="191"/>
      <c r="E16" s="191"/>
      <c r="F16" s="191"/>
      <c r="G16" s="191"/>
      <c r="H16" s="191"/>
    </row>
    <row r="17" spans="1:8" s="179" customFormat="1" ht="20.100000000000001" customHeight="1" x14ac:dyDescent="0.15">
      <c r="C17" s="220"/>
      <c r="D17" s="191"/>
      <c r="E17" s="191"/>
      <c r="F17" s="191"/>
      <c r="G17" s="191"/>
      <c r="H17" s="191"/>
    </row>
    <row r="18" spans="1:8" s="179" customFormat="1" ht="20.100000000000001" customHeight="1" x14ac:dyDescent="0.15">
      <c r="C18" s="220"/>
      <c r="D18" s="191"/>
      <c r="E18" s="191"/>
      <c r="F18" s="191"/>
      <c r="G18" s="191"/>
      <c r="H18" s="191"/>
    </row>
    <row r="19" spans="1:8" s="179" customFormat="1" ht="9.9499999999999993" hidden="1" customHeight="1" x14ac:dyDescent="0.15">
      <c r="A19" s="179" t="s">
        <v>140</v>
      </c>
      <c r="C19" s="221"/>
      <c r="D19" s="228"/>
      <c r="E19" s="228"/>
      <c r="F19" s="228"/>
      <c r="G19" s="228"/>
      <c r="H19" s="239"/>
    </row>
    <row r="20" spans="1:8" s="179" customFormat="1" ht="20.100000000000001" customHeight="1" x14ac:dyDescent="0.15">
      <c r="C20" s="434" t="s">
        <v>68</v>
      </c>
      <c r="D20" s="435"/>
      <c r="E20" s="435"/>
      <c r="F20" s="435"/>
      <c r="G20" s="435"/>
      <c r="H20" s="436"/>
    </row>
    <row r="21" spans="1:8" s="179" customFormat="1" ht="9.9499999999999993" hidden="1" customHeight="1" x14ac:dyDescent="0.15">
      <c r="A21" s="179" t="s">
        <v>278</v>
      </c>
      <c r="C21" s="219"/>
      <c r="D21" s="227"/>
      <c r="E21" s="227"/>
      <c r="F21" s="227"/>
      <c r="G21" s="227"/>
      <c r="H21" s="238"/>
    </row>
    <row r="22" spans="1:8" s="179" customFormat="1" ht="20.100000000000001" customHeight="1" x14ac:dyDescent="0.15">
      <c r="C22" s="220"/>
      <c r="D22" s="191"/>
      <c r="E22" s="191"/>
      <c r="F22" s="191"/>
      <c r="G22" s="191"/>
      <c r="H22" s="191"/>
    </row>
    <row r="23" spans="1:8" s="179" customFormat="1" ht="20.100000000000001" customHeight="1" x14ac:dyDescent="0.15">
      <c r="C23" s="220"/>
      <c r="D23" s="191"/>
      <c r="E23" s="191"/>
      <c r="F23" s="191"/>
      <c r="G23" s="191"/>
      <c r="H23" s="191"/>
    </row>
    <row r="24" spans="1:8" s="179" customFormat="1" ht="20.100000000000001" customHeight="1" x14ac:dyDescent="0.15">
      <c r="C24" s="220"/>
      <c r="D24" s="191"/>
      <c r="E24" s="191"/>
      <c r="F24" s="191"/>
      <c r="G24" s="191"/>
      <c r="H24" s="191"/>
    </row>
    <row r="25" spans="1:8" s="179" customFormat="1" ht="9.9499999999999993" hidden="1" customHeight="1" x14ac:dyDescent="0.15">
      <c r="A25" s="179" t="s">
        <v>140</v>
      </c>
      <c r="C25" s="221"/>
      <c r="D25" s="228"/>
      <c r="E25" s="228"/>
      <c r="F25" s="228"/>
      <c r="G25" s="228"/>
      <c r="H25" s="239"/>
    </row>
    <row r="26" spans="1:8" s="179" customFormat="1" ht="20.100000000000001" customHeight="1" x14ac:dyDescent="0.15">
      <c r="C26" s="434" t="s">
        <v>5</v>
      </c>
      <c r="D26" s="435"/>
      <c r="E26" s="435"/>
      <c r="F26" s="435"/>
      <c r="G26" s="435"/>
      <c r="H26" s="436"/>
    </row>
    <row r="27" spans="1:8" s="179" customFormat="1" ht="9.9499999999999993" hidden="1" customHeight="1" x14ac:dyDescent="0.15">
      <c r="A27" s="179" t="s">
        <v>278</v>
      </c>
      <c r="C27" s="219"/>
      <c r="D27" s="227"/>
      <c r="E27" s="227"/>
      <c r="F27" s="227"/>
      <c r="G27" s="227"/>
      <c r="H27" s="238"/>
    </row>
    <row r="28" spans="1:8" s="179" customFormat="1" ht="20.100000000000001" customHeight="1" x14ac:dyDescent="0.15">
      <c r="C28" s="220"/>
      <c r="D28" s="191"/>
      <c r="E28" s="191"/>
      <c r="F28" s="191"/>
      <c r="G28" s="191"/>
      <c r="H28" s="191"/>
    </row>
    <row r="29" spans="1:8" s="179" customFormat="1" ht="20.100000000000001" customHeight="1" x14ac:dyDescent="0.15">
      <c r="C29" s="220"/>
      <c r="D29" s="191"/>
      <c r="E29" s="191"/>
      <c r="F29" s="191"/>
      <c r="G29" s="191"/>
      <c r="H29" s="191"/>
    </row>
    <row r="30" spans="1:8" s="179" customFormat="1" ht="20.100000000000001" customHeight="1" x14ac:dyDescent="0.15">
      <c r="C30" s="220"/>
      <c r="D30" s="191"/>
      <c r="E30" s="191"/>
      <c r="F30" s="191"/>
      <c r="G30" s="191"/>
      <c r="H30" s="191"/>
    </row>
    <row r="31" spans="1:8" s="179" customFormat="1" ht="9.9499999999999993" hidden="1" customHeight="1" x14ac:dyDescent="0.15">
      <c r="A31" s="179" t="s">
        <v>140</v>
      </c>
      <c r="C31" s="221"/>
      <c r="D31" s="228"/>
      <c r="E31" s="228"/>
      <c r="F31" s="228"/>
      <c r="G31" s="228"/>
      <c r="H31" s="239"/>
    </row>
    <row r="32" spans="1:8" s="179" customFormat="1" ht="20.100000000000001" customHeight="1" x14ac:dyDescent="0.15">
      <c r="C32" s="434" t="s">
        <v>79</v>
      </c>
      <c r="D32" s="435"/>
      <c r="E32" s="435"/>
      <c r="F32" s="435"/>
      <c r="G32" s="435"/>
      <c r="H32" s="436"/>
    </row>
    <row r="33" spans="1:14" s="179" customFormat="1" ht="9.9499999999999993" hidden="1" customHeight="1" x14ac:dyDescent="0.15">
      <c r="A33" s="179" t="s">
        <v>278</v>
      </c>
      <c r="C33" s="219"/>
      <c r="D33" s="227"/>
      <c r="E33" s="227"/>
      <c r="F33" s="227"/>
      <c r="G33" s="227"/>
      <c r="H33" s="238"/>
    </row>
    <row r="34" spans="1:14" s="179" customFormat="1" ht="20.100000000000001" customHeight="1" x14ac:dyDescent="0.15">
      <c r="C34" s="220"/>
      <c r="D34" s="191"/>
      <c r="E34" s="191"/>
      <c r="F34" s="191"/>
      <c r="G34" s="191"/>
      <c r="H34" s="191"/>
    </row>
    <row r="35" spans="1:14" s="179" customFormat="1" ht="20.100000000000001" customHeight="1" x14ac:dyDescent="0.15">
      <c r="C35" s="220"/>
      <c r="D35" s="191"/>
      <c r="E35" s="191"/>
      <c r="F35" s="191"/>
      <c r="G35" s="191"/>
      <c r="H35" s="191"/>
    </row>
    <row r="36" spans="1:14" s="179" customFormat="1" ht="20.100000000000001" customHeight="1" x14ac:dyDescent="0.15">
      <c r="C36" s="220"/>
      <c r="D36" s="191"/>
      <c r="E36" s="191"/>
      <c r="F36" s="191"/>
      <c r="G36" s="191"/>
      <c r="H36" s="191"/>
    </row>
    <row r="37" spans="1:14" s="179" customFormat="1" ht="9.9499999999999993" hidden="1" customHeight="1" x14ac:dyDescent="0.15">
      <c r="A37" s="179" t="s">
        <v>140</v>
      </c>
      <c r="C37" s="221"/>
      <c r="D37" s="228"/>
      <c r="E37" s="228"/>
      <c r="F37" s="228"/>
      <c r="G37" s="228"/>
      <c r="H37" s="239"/>
    </row>
    <row r="38" spans="1:14" s="179" customFormat="1" ht="20.100000000000001" customHeight="1" x14ac:dyDescent="0.15">
      <c r="C38" s="434" t="s">
        <v>74</v>
      </c>
      <c r="D38" s="435"/>
      <c r="E38" s="435"/>
      <c r="F38" s="435"/>
      <c r="G38" s="435"/>
      <c r="H38" s="436"/>
    </row>
    <row r="39" spans="1:14" s="179" customFormat="1" ht="9.9499999999999993" hidden="1" customHeight="1" x14ac:dyDescent="0.15">
      <c r="A39" s="179" t="s">
        <v>278</v>
      </c>
      <c r="C39" s="219"/>
      <c r="D39" s="227"/>
      <c r="E39" s="227"/>
      <c r="F39" s="227"/>
      <c r="G39" s="227"/>
      <c r="H39" s="238"/>
    </row>
    <row r="40" spans="1:14" s="179" customFormat="1" ht="20.100000000000001" customHeight="1" x14ac:dyDescent="0.15">
      <c r="C40" s="220" t="s">
        <v>133</v>
      </c>
      <c r="D40" s="191">
        <v>2400000</v>
      </c>
      <c r="E40" s="191"/>
      <c r="F40" s="191"/>
      <c r="G40" s="191"/>
      <c r="H40" s="191">
        <v>2400000</v>
      </c>
    </row>
    <row r="41" spans="1:14" s="179" customFormat="1" ht="20.100000000000001" customHeight="1" x14ac:dyDescent="0.15">
      <c r="C41" s="220"/>
      <c r="D41" s="191"/>
      <c r="E41" s="191"/>
      <c r="F41" s="191"/>
      <c r="G41" s="191"/>
      <c r="H41" s="191"/>
    </row>
    <row r="42" spans="1:14" s="179" customFormat="1" ht="20.100000000000001" customHeight="1" x14ac:dyDescent="0.15">
      <c r="C42" s="220"/>
      <c r="D42" s="191"/>
      <c r="E42" s="191"/>
      <c r="F42" s="191"/>
      <c r="G42" s="191"/>
      <c r="H42" s="191"/>
    </row>
    <row r="43" spans="1:14" s="179" customFormat="1" ht="9.9499999999999993" hidden="1" customHeight="1" x14ac:dyDescent="0.15">
      <c r="A43" s="179" t="s">
        <v>140</v>
      </c>
      <c r="C43" s="221"/>
      <c r="D43" s="228"/>
      <c r="E43" s="228"/>
      <c r="F43" s="228"/>
      <c r="G43" s="228"/>
      <c r="H43" s="239"/>
    </row>
    <row r="44" spans="1:14" s="179" customFormat="1" ht="20.100000000000001" customHeight="1" x14ac:dyDescent="0.15">
      <c r="C44" s="184" t="s">
        <v>15</v>
      </c>
      <c r="D44" s="193">
        <f>IFERROR(SUM(D9:D43),"")</f>
        <v>2400000</v>
      </c>
      <c r="E44" s="193">
        <f>IFERROR(SUM(E9:E43),"")</f>
        <v>0</v>
      </c>
      <c r="F44" s="193">
        <f>IFERROR(SUM(F9:F43),"")</f>
        <v>0</v>
      </c>
      <c r="G44" s="193">
        <f>IFERROR(SUM(G9:G43),"")</f>
        <v>0</v>
      </c>
      <c r="H44" s="193">
        <f>IFERROR(SUM(H9:H43),"")</f>
        <v>2400000</v>
      </c>
    </row>
    <row r="45" spans="1:14" ht="3.75" customHeight="1" x14ac:dyDescent="0.15">
      <c r="B45" s="181"/>
      <c r="C45" s="222"/>
      <c r="D45" s="229"/>
      <c r="E45" s="229"/>
      <c r="F45" s="229"/>
      <c r="G45" s="229"/>
      <c r="H45" s="229"/>
      <c r="I45" s="230"/>
      <c r="J45" s="230"/>
      <c r="K45" s="230"/>
      <c r="L45" s="241"/>
      <c r="M45" s="181"/>
      <c r="N45" s="181"/>
    </row>
    <row r="46" spans="1:14" x14ac:dyDescent="0.15">
      <c r="C46" s="181"/>
      <c r="D46" s="230"/>
      <c r="E46" s="230"/>
      <c r="F46" s="230"/>
      <c r="G46" s="230"/>
      <c r="H46" s="230"/>
      <c r="I46" s="230"/>
      <c r="J46" s="230"/>
    </row>
    <row r="47" spans="1:14" x14ac:dyDescent="0.15">
      <c r="C47" s="181"/>
      <c r="D47" s="182"/>
      <c r="E47" s="182"/>
      <c r="F47" s="182"/>
      <c r="G47" s="182"/>
      <c r="H47" s="182"/>
      <c r="I47" s="182"/>
      <c r="J47" s="182"/>
    </row>
  </sheetData>
  <mergeCells count="10">
    <mergeCell ref="C26:H26"/>
    <mergeCell ref="C32:H32"/>
    <mergeCell ref="C38:H38"/>
    <mergeCell ref="C6:C7"/>
    <mergeCell ref="H6:H7"/>
    <mergeCell ref="D6:E6"/>
    <mergeCell ref="F6:G6"/>
    <mergeCell ref="C8:H8"/>
    <mergeCell ref="C14:H14"/>
    <mergeCell ref="C20:H20"/>
  </mergeCells>
  <phoneticPr fontId="5"/>
  <printOptions horizontalCentered="1"/>
  <pageMargins left="0.39370078740157483" right="0.39370078740157483" top="0.59055118110236215" bottom="0.59055118110236215" header="0" footer="0"/>
  <pageSetup paperSize="9" scale="9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4" name="ボタン 3">
              <controlPr defaultSize="0" print="0" autoFill="0" autoPict="0" macro="[0]!T002_3_3_行追加">
                <anchor>
                  <from>
                    <xdr:col>2</xdr:col>
                    <xdr:colOff>333375</xdr:colOff>
                    <xdr:row>1</xdr:row>
                    <xdr:rowOff>523875</xdr:rowOff>
                  </from>
                  <to>
                    <xdr:col>2</xdr:col>
                    <xdr:colOff>1390650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5" name="ボタン 4">
              <controlPr defaultSize="0" print="0" autoFill="0" autoPict="0" macro="[0]!T002_3_3_行削除">
                <anchor>
                  <from>
                    <xdr:col>2</xdr:col>
                    <xdr:colOff>1543050</xdr:colOff>
                    <xdr:row>1</xdr:row>
                    <xdr:rowOff>523875</xdr:rowOff>
                  </from>
                  <to>
                    <xdr:col>3</xdr:col>
                    <xdr:colOff>628650</xdr:colOff>
                    <xdr:row>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G40"/>
  <sheetViews>
    <sheetView showGridLines="0" view="pageBreakPreview" zoomScaleNormal="80" zoomScaleSheetLayoutView="100" workbookViewId="0">
      <selection activeCell="E5" sqref="E5"/>
    </sheetView>
  </sheetViews>
  <sheetFormatPr defaultRowHeight="13.5" x14ac:dyDescent="0.15"/>
  <cols>
    <col min="1" max="1" width="3.625" style="178" customWidth="1"/>
    <col min="2" max="2" width="1" style="178" customWidth="1"/>
    <col min="3" max="3" width="29.875" style="178" customWidth="1"/>
    <col min="4" max="5" width="18.625" style="178" customWidth="1"/>
    <col min="6" max="6" width="17.875" style="178" bestFit="1" customWidth="1"/>
    <col min="7" max="7" width="9" style="178" customWidth="1"/>
    <col min="8" max="16384" width="9" style="178"/>
  </cols>
  <sheetData>
    <row r="1" spans="1:6" ht="13.5" customHeight="1" x14ac:dyDescent="0.15"/>
    <row r="2" spans="1:6" ht="55.5" customHeight="1" x14ac:dyDescent="0.15">
      <c r="E2" s="189" t="s">
        <v>227</v>
      </c>
      <c r="F2" s="189" t="s">
        <v>114</v>
      </c>
    </row>
    <row r="3" spans="1:6" ht="30" customHeight="1" x14ac:dyDescent="0.15">
      <c r="D3" s="178" t="s">
        <v>264</v>
      </c>
      <c r="E3" s="193">
        <v>1716057</v>
      </c>
      <c r="F3" s="195" t="str">
        <f>IF(D37=E3,"○","×")</f>
        <v>○</v>
      </c>
    </row>
    <row r="4" spans="1:6" ht="13.5" customHeight="1" x14ac:dyDescent="0.15"/>
    <row r="5" spans="1:6" ht="19.5" customHeight="1" x14ac:dyDescent="0.15">
      <c r="C5" s="242" t="s">
        <v>104</v>
      </c>
      <c r="D5" s="240"/>
      <c r="E5" s="197" t="s">
        <v>302</v>
      </c>
    </row>
    <row r="6" spans="1:6" s="179" customFormat="1" ht="30" customHeight="1" x14ac:dyDescent="0.15">
      <c r="C6" s="189" t="s">
        <v>96</v>
      </c>
      <c r="D6" s="189" t="s">
        <v>99</v>
      </c>
      <c r="E6" s="189" t="s">
        <v>31</v>
      </c>
    </row>
    <row r="7" spans="1:6" s="179" customFormat="1" ht="21" customHeight="1" x14ac:dyDescent="0.15">
      <c r="C7" s="434" t="s">
        <v>64</v>
      </c>
      <c r="D7" s="435"/>
      <c r="E7" s="436"/>
    </row>
    <row r="8" spans="1:6" s="179" customFormat="1" ht="21" hidden="1" customHeight="1" x14ac:dyDescent="0.15">
      <c r="C8" s="243"/>
      <c r="D8" s="247"/>
      <c r="E8" s="252"/>
    </row>
    <row r="9" spans="1:6" s="179" customFormat="1" ht="21" customHeight="1" x14ac:dyDescent="0.15">
      <c r="C9" s="438" t="s">
        <v>79</v>
      </c>
      <c r="D9" s="439"/>
      <c r="E9" s="440"/>
    </row>
    <row r="10" spans="1:6" s="179" customFormat="1" ht="21" hidden="1" customHeight="1" x14ac:dyDescent="0.15">
      <c r="A10" s="179" t="s">
        <v>279</v>
      </c>
      <c r="C10" s="244"/>
      <c r="D10" s="248"/>
      <c r="E10" s="253"/>
    </row>
    <row r="11" spans="1:6" s="179" customFormat="1" ht="21" customHeight="1" x14ac:dyDescent="0.15">
      <c r="C11" s="186"/>
      <c r="D11" s="191"/>
      <c r="E11" s="191"/>
    </row>
    <row r="12" spans="1:6" s="179" customFormat="1" ht="21" customHeight="1" x14ac:dyDescent="0.15">
      <c r="C12" s="186"/>
      <c r="D12" s="191"/>
      <c r="E12" s="191"/>
    </row>
    <row r="13" spans="1:6" s="179" customFormat="1" ht="21" customHeight="1" x14ac:dyDescent="0.15">
      <c r="C13" s="186"/>
      <c r="D13" s="191"/>
      <c r="E13" s="191"/>
    </row>
    <row r="14" spans="1:6" s="179" customFormat="1" ht="21" hidden="1" customHeight="1" x14ac:dyDescent="0.15">
      <c r="A14" s="179" t="s">
        <v>140</v>
      </c>
      <c r="C14" s="221"/>
      <c r="D14" s="249"/>
      <c r="E14" s="254"/>
    </row>
    <row r="15" spans="1:6" s="179" customFormat="1" ht="21" customHeight="1" x14ac:dyDescent="0.15">
      <c r="C15" s="434" t="s">
        <v>74</v>
      </c>
      <c r="D15" s="435"/>
      <c r="E15" s="436"/>
    </row>
    <row r="16" spans="1:6" s="179" customFormat="1" ht="21" hidden="1" customHeight="1" x14ac:dyDescent="0.15">
      <c r="A16" s="179" t="s">
        <v>279</v>
      </c>
      <c r="C16" s="244"/>
      <c r="D16" s="248"/>
      <c r="E16" s="253"/>
    </row>
    <row r="17" spans="1:5" s="179" customFormat="1" ht="21" customHeight="1" x14ac:dyDescent="0.15">
      <c r="C17" s="203"/>
      <c r="D17" s="210"/>
      <c r="E17" s="210"/>
    </row>
    <row r="18" spans="1:5" s="179" customFormat="1" ht="21" customHeight="1" x14ac:dyDescent="0.15">
      <c r="C18" s="203"/>
      <c r="D18" s="210"/>
      <c r="E18" s="210"/>
    </row>
    <row r="19" spans="1:5" s="179" customFormat="1" ht="21" customHeight="1" x14ac:dyDescent="0.15">
      <c r="C19" s="203"/>
      <c r="D19" s="210"/>
      <c r="E19" s="210"/>
    </row>
    <row r="20" spans="1:5" s="179" customFormat="1" ht="21" hidden="1" customHeight="1" x14ac:dyDescent="0.15">
      <c r="A20" s="179" t="s">
        <v>140</v>
      </c>
      <c r="C20" s="221"/>
      <c r="D20" s="228"/>
      <c r="E20" s="239"/>
    </row>
    <row r="21" spans="1:5" s="179" customFormat="1" ht="27" customHeight="1" x14ac:dyDescent="0.15">
      <c r="C21" s="245" t="s">
        <v>45</v>
      </c>
      <c r="D21" s="250">
        <f>IFERROR(SUM(D10:D20),"")</f>
        <v>0</v>
      </c>
      <c r="E21" s="250">
        <f>IFERROR(SUM(E10:E20),"")</f>
        <v>0</v>
      </c>
    </row>
    <row r="22" spans="1:5" s="179" customFormat="1" ht="21" customHeight="1" x14ac:dyDescent="0.15">
      <c r="C22" s="441" t="s">
        <v>44</v>
      </c>
      <c r="D22" s="442"/>
      <c r="E22" s="443"/>
    </row>
    <row r="23" spans="1:5" s="179" customFormat="1" ht="21" hidden="1" customHeight="1" x14ac:dyDescent="0.15">
      <c r="C23" s="243"/>
      <c r="D23" s="247"/>
      <c r="E23" s="252"/>
    </row>
    <row r="24" spans="1:5" s="179" customFormat="1" ht="21" customHeight="1" x14ac:dyDescent="0.15">
      <c r="C24" s="434" t="s">
        <v>1</v>
      </c>
      <c r="D24" s="435"/>
      <c r="E24" s="436"/>
    </row>
    <row r="25" spans="1:5" s="179" customFormat="1" ht="21" hidden="1" customHeight="1" x14ac:dyDescent="0.15">
      <c r="A25" s="179" t="s">
        <v>279</v>
      </c>
      <c r="C25" s="244"/>
      <c r="D25" s="248"/>
      <c r="E25" s="253"/>
    </row>
    <row r="26" spans="1:5" s="179" customFormat="1" ht="21" customHeight="1" x14ac:dyDescent="0.15">
      <c r="C26" s="186" t="s">
        <v>534</v>
      </c>
      <c r="D26" s="191">
        <v>755037</v>
      </c>
      <c r="E26" s="191"/>
    </row>
    <row r="27" spans="1:5" s="179" customFormat="1" ht="21" customHeight="1" x14ac:dyDescent="0.15">
      <c r="C27" s="186" t="s">
        <v>583</v>
      </c>
      <c r="D27" s="191">
        <v>571120</v>
      </c>
      <c r="E27" s="191"/>
    </row>
    <row r="28" spans="1:5" s="179" customFormat="1" ht="21" customHeight="1" x14ac:dyDescent="0.15">
      <c r="C28" s="186" t="s">
        <v>578</v>
      </c>
      <c r="D28" s="191">
        <v>293900</v>
      </c>
      <c r="E28" s="191"/>
    </row>
    <row r="29" spans="1:5" s="179" customFormat="1" ht="21" hidden="1" customHeight="1" x14ac:dyDescent="0.15">
      <c r="A29" s="179" t="s">
        <v>140</v>
      </c>
      <c r="C29" s="221"/>
      <c r="D29" s="249"/>
      <c r="E29" s="254"/>
    </row>
    <row r="30" spans="1:5" s="179" customFormat="1" ht="21" customHeight="1" x14ac:dyDescent="0.15">
      <c r="C30" s="434" t="s">
        <v>107</v>
      </c>
      <c r="D30" s="435"/>
      <c r="E30" s="436"/>
    </row>
    <row r="31" spans="1:5" s="179" customFormat="1" ht="21" hidden="1" customHeight="1" x14ac:dyDescent="0.15">
      <c r="A31" s="179" t="s">
        <v>279</v>
      </c>
      <c r="C31" s="244"/>
      <c r="D31" s="248"/>
      <c r="E31" s="253"/>
    </row>
    <row r="32" spans="1:5" s="179" customFormat="1" ht="21" customHeight="1" x14ac:dyDescent="0.15">
      <c r="C32" s="186"/>
      <c r="D32" s="191"/>
      <c r="E32" s="191"/>
    </row>
    <row r="33" spans="1:7" s="179" customFormat="1" ht="21" customHeight="1" x14ac:dyDescent="0.15">
      <c r="C33" s="186" t="s">
        <v>585</v>
      </c>
      <c r="D33" s="191">
        <v>96000</v>
      </c>
      <c r="E33" s="191"/>
    </row>
    <row r="34" spans="1:7" s="179" customFormat="1" ht="21" customHeight="1" x14ac:dyDescent="0.15">
      <c r="C34" s="186"/>
      <c r="D34" s="191"/>
      <c r="E34" s="191"/>
    </row>
    <row r="35" spans="1:7" s="179" customFormat="1" ht="21" hidden="1" customHeight="1" x14ac:dyDescent="0.15">
      <c r="A35" s="179" t="s">
        <v>140</v>
      </c>
      <c r="C35" s="221"/>
      <c r="D35" s="228"/>
      <c r="E35" s="239"/>
    </row>
    <row r="36" spans="1:7" s="179" customFormat="1" ht="27" customHeight="1" x14ac:dyDescent="0.15">
      <c r="C36" s="245" t="s">
        <v>45</v>
      </c>
      <c r="D36" s="250">
        <f>IFERROR(SUM(D23:D35),"")</f>
        <v>1716057</v>
      </c>
      <c r="E36" s="250">
        <f>IFERROR(SUM(E23:E35),"")</f>
        <v>0</v>
      </c>
    </row>
    <row r="37" spans="1:7" s="179" customFormat="1" ht="27" customHeight="1" x14ac:dyDescent="0.15">
      <c r="C37" s="208" t="s">
        <v>15</v>
      </c>
      <c r="D37" s="251">
        <f>IFERROR(SUM(D21,D36),"")</f>
        <v>1716057</v>
      </c>
      <c r="E37" s="251">
        <f>IFERROR(SUM(E21,E36),"")</f>
        <v>0</v>
      </c>
    </row>
    <row r="38" spans="1:7" ht="6.75" customHeight="1" x14ac:dyDescent="0.15">
      <c r="C38" s="246"/>
      <c r="D38" s="229"/>
      <c r="E38" s="229"/>
      <c r="F38" s="181"/>
      <c r="G38" s="181"/>
    </row>
    <row r="39" spans="1:7" ht="18.75" customHeight="1" x14ac:dyDescent="0.15">
      <c r="C39" s="181"/>
      <c r="D39" s="230"/>
      <c r="E39" s="230"/>
      <c r="F39" s="181"/>
      <c r="G39" s="181"/>
    </row>
    <row r="40" spans="1:7" x14ac:dyDescent="0.15">
      <c r="C40" s="181"/>
      <c r="D40" s="182"/>
      <c r="E40" s="182"/>
      <c r="F40" s="181"/>
    </row>
  </sheetData>
  <mergeCells count="6">
    <mergeCell ref="C30:E30"/>
    <mergeCell ref="C7:E7"/>
    <mergeCell ref="C9:E9"/>
    <mergeCell ref="C15:E15"/>
    <mergeCell ref="C22:E22"/>
    <mergeCell ref="C24:E24"/>
  </mergeCells>
  <phoneticPr fontId="5"/>
  <pageMargins left="0.39370078740157483" right="0.39370078740157483" top="0.59055118110236215" bottom="0.59055118110236215" header="0" footer="0"/>
  <pageSetup paperSize="9" scale="10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7" r:id="rId4" name="ボタン 3">
              <controlPr defaultSize="0" print="0" autoFill="0" autoPict="0" macro="[0]!T002_3_4_行追加">
                <anchor>
                  <from>
                    <xdr:col>2</xdr:col>
                    <xdr:colOff>276225</xdr:colOff>
                    <xdr:row>2</xdr:row>
                    <xdr:rowOff>76200</xdr:rowOff>
                  </from>
                  <to>
                    <xdr:col>2</xdr:col>
                    <xdr:colOff>1447800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ボタン 4">
              <controlPr defaultSize="0" print="0" autoFill="0" autoPict="0" macro="[0]!T002_3_4_行削除">
                <anchor>
                  <from>
                    <xdr:col>2</xdr:col>
                    <xdr:colOff>1628775</xdr:colOff>
                    <xdr:row>2</xdr:row>
                    <xdr:rowOff>76200</xdr:rowOff>
                  </from>
                  <to>
                    <xdr:col>3</xdr:col>
                    <xdr:colOff>523875</xdr:colOff>
                    <xdr:row>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G42"/>
  <sheetViews>
    <sheetView showGridLines="0" view="pageBreakPreview" zoomScaleNormal="80" zoomScaleSheetLayoutView="100" workbookViewId="0">
      <selection activeCell="E5" sqref="E5"/>
    </sheetView>
  </sheetViews>
  <sheetFormatPr defaultRowHeight="13.5" x14ac:dyDescent="0.15"/>
  <cols>
    <col min="1" max="1" width="3.625" style="178" customWidth="1"/>
    <col min="2" max="2" width="1" style="178" customWidth="1"/>
    <col min="3" max="3" width="29.875" style="178" customWidth="1"/>
    <col min="4" max="5" width="18.625" style="178" customWidth="1"/>
    <col min="6" max="6" width="17.875" style="178" bestFit="1" customWidth="1"/>
    <col min="7" max="7" width="9" style="178" customWidth="1"/>
    <col min="8" max="16384" width="9" style="178"/>
  </cols>
  <sheetData>
    <row r="1" spans="1:6" ht="13.5" customHeight="1" x14ac:dyDescent="0.15"/>
    <row r="2" spans="1:6" ht="55.5" customHeight="1" x14ac:dyDescent="0.15">
      <c r="E2" s="189" t="s">
        <v>168</v>
      </c>
      <c r="F2" s="189" t="s">
        <v>114</v>
      </c>
    </row>
    <row r="3" spans="1:6" ht="30" customHeight="1" x14ac:dyDescent="0.15">
      <c r="E3" s="193">
        <v>757091</v>
      </c>
      <c r="F3" s="195" t="str">
        <f>IF(D39=E3,"○","×")</f>
        <v>○</v>
      </c>
    </row>
    <row r="4" spans="1:6" ht="13.5" customHeight="1" x14ac:dyDescent="0.15"/>
    <row r="5" spans="1:6" ht="19.5" customHeight="1" x14ac:dyDescent="0.15">
      <c r="C5" s="230" t="s">
        <v>95</v>
      </c>
      <c r="D5" s="240"/>
      <c r="E5" s="197" t="s">
        <v>302</v>
      </c>
    </row>
    <row r="6" spans="1:6" s="179" customFormat="1" ht="30" customHeight="1" x14ac:dyDescent="0.15">
      <c r="C6" s="189" t="s">
        <v>96</v>
      </c>
      <c r="D6" s="189" t="s">
        <v>99</v>
      </c>
      <c r="E6" s="189" t="s">
        <v>31</v>
      </c>
    </row>
    <row r="7" spans="1:6" s="179" customFormat="1" ht="21" customHeight="1" x14ac:dyDescent="0.15">
      <c r="C7" s="434" t="s">
        <v>64</v>
      </c>
      <c r="D7" s="435"/>
      <c r="E7" s="436"/>
    </row>
    <row r="8" spans="1:6" s="179" customFormat="1" ht="21" hidden="1" customHeight="1" x14ac:dyDescent="0.15">
      <c r="C8" s="243"/>
      <c r="D8" s="247"/>
      <c r="E8" s="252"/>
    </row>
    <row r="9" spans="1:6" s="179" customFormat="1" ht="21" customHeight="1" x14ac:dyDescent="0.15">
      <c r="C9" s="438" t="s">
        <v>79</v>
      </c>
      <c r="D9" s="439"/>
      <c r="E9" s="440"/>
    </row>
    <row r="10" spans="1:6" s="179" customFormat="1" ht="21" hidden="1" customHeight="1" x14ac:dyDescent="0.15">
      <c r="A10" s="179" t="s">
        <v>279</v>
      </c>
      <c r="C10" s="244"/>
      <c r="D10" s="248"/>
      <c r="E10" s="253"/>
    </row>
    <row r="11" spans="1:6" s="179" customFormat="1" ht="21" customHeight="1" x14ac:dyDescent="0.15">
      <c r="C11" s="186"/>
      <c r="D11" s="191"/>
      <c r="E11" s="191"/>
    </row>
    <row r="12" spans="1:6" s="179" customFormat="1" ht="21" customHeight="1" x14ac:dyDescent="0.15">
      <c r="C12" s="186"/>
      <c r="D12" s="191"/>
      <c r="E12" s="191"/>
    </row>
    <row r="13" spans="1:6" s="179" customFormat="1" ht="21" customHeight="1" x14ac:dyDescent="0.15">
      <c r="C13" s="186"/>
      <c r="D13" s="191"/>
      <c r="E13" s="191"/>
    </row>
    <row r="14" spans="1:6" s="179" customFormat="1" ht="21" hidden="1" customHeight="1" x14ac:dyDescent="0.15">
      <c r="A14" s="179" t="s">
        <v>140</v>
      </c>
      <c r="C14" s="221"/>
      <c r="D14" s="249"/>
      <c r="E14" s="254"/>
    </row>
    <row r="15" spans="1:6" s="179" customFormat="1" ht="21" customHeight="1" x14ac:dyDescent="0.15">
      <c r="C15" s="434" t="s">
        <v>74</v>
      </c>
      <c r="D15" s="435"/>
      <c r="E15" s="436"/>
    </row>
    <row r="16" spans="1:6" s="179" customFormat="1" ht="21" hidden="1" customHeight="1" x14ac:dyDescent="0.15">
      <c r="A16" s="179" t="s">
        <v>279</v>
      </c>
      <c r="C16" s="244"/>
      <c r="D16" s="248"/>
      <c r="E16" s="253"/>
    </row>
    <row r="17" spans="1:5" s="179" customFormat="1" ht="21" customHeight="1" x14ac:dyDescent="0.15">
      <c r="C17" s="186"/>
      <c r="D17" s="191"/>
      <c r="E17" s="191"/>
    </row>
    <row r="18" spans="1:5" s="179" customFormat="1" ht="21" customHeight="1" x14ac:dyDescent="0.15">
      <c r="C18" s="186"/>
      <c r="D18" s="191"/>
      <c r="E18" s="191"/>
    </row>
    <row r="19" spans="1:5" s="179" customFormat="1" ht="21" customHeight="1" x14ac:dyDescent="0.15">
      <c r="C19" s="186"/>
      <c r="D19" s="191"/>
      <c r="E19" s="191"/>
    </row>
    <row r="20" spans="1:5" s="179" customFormat="1" ht="21" hidden="1" customHeight="1" x14ac:dyDescent="0.15">
      <c r="A20" s="179" t="s">
        <v>140</v>
      </c>
      <c r="C20" s="255"/>
      <c r="D20" s="228"/>
      <c r="E20" s="239"/>
    </row>
    <row r="21" spans="1:5" s="179" customFormat="1" ht="27" customHeight="1" x14ac:dyDescent="0.15">
      <c r="C21" s="245" t="s">
        <v>45</v>
      </c>
      <c r="D21" s="250">
        <f>IFERROR(SUM(D10:D20),"")</f>
        <v>0</v>
      </c>
      <c r="E21" s="250">
        <f>IFERROR(SUM(E10:E20),"")</f>
        <v>0</v>
      </c>
    </row>
    <row r="22" spans="1:5" s="179" customFormat="1" ht="21" customHeight="1" x14ac:dyDescent="0.15">
      <c r="C22" s="441" t="s">
        <v>44</v>
      </c>
      <c r="D22" s="442"/>
      <c r="E22" s="443"/>
    </row>
    <row r="23" spans="1:5" s="179" customFormat="1" ht="21" hidden="1" customHeight="1" x14ac:dyDescent="0.15">
      <c r="C23" s="256"/>
      <c r="D23" s="257"/>
      <c r="E23" s="258"/>
    </row>
    <row r="24" spans="1:5" s="179" customFormat="1" ht="21" customHeight="1" x14ac:dyDescent="0.15">
      <c r="C24" s="438" t="s">
        <v>1</v>
      </c>
      <c r="D24" s="439"/>
      <c r="E24" s="440"/>
    </row>
    <row r="25" spans="1:5" s="179" customFormat="1" ht="21" hidden="1" customHeight="1" x14ac:dyDescent="0.15">
      <c r="A25" s="179" t="s">
        <v>279</v>
      </c>
      <c r="C25" s="244"/>
      <c r="D25" s="248"/>
      <c r="E25" s="253"/>
    </row>
    <row r="26" spans="1:5" s="179" customFormat="1" ht="21" customHeight="1" x14ac:dyDescent="0.15">
      <c r="C26" s="186" t="s">
        <v>607</v>
      </c>
      <c r="D26" s="191">
        <v>138643</v>
      </c>
      <c r="E26" s="191"/>
    </row>
    <row r="27" spans="1:5" s="179" customFormat="1" ht="21" customHeight="1" x14ac:dyDescent="0.15">
      <c r="C27" s="186" t="s">
        <v>313</v>
      </c>
      <c r="D27" s="191">
        <v>211548</v>
      </c>
      <c r="E27" s="191"/>
    </row>
    <row r="28" spans="1:5" s="179" customFormat="1" ht="21" customHeight="1" x14ac:dyDescent="0.15">
      <c r="C28" s="186" t="s">
        <v>121</v>
      </c>
      <c r="D28" s="191">
        <v>249600</v>
      </c>
      <c r="E28" s="191"/>
    </row>
    <row r="29" spans="1:5" s="179" customFormat="1" ht="21" customHeight="1" x14ac:dyDescent="0.15">
      <c r="C29" s="186" t="s">
        <v>578</v>
      </c>
      <c r="D29" s="191">
        <v>126300</v>
      </c>
      <c r="E29" s="191"/>
    </row>
    <row r="30" spans="1:5" s="179" customFormat="1" ht="21" customHeight="1" x14ac:dyDescent="0.15">
      <c r="C30" s="186"/>
      <c r="D30" s="191"/>
      <c r="E30" s="191"/>
    </row>
    <row r="31" spans="1:5" s="179" customFormat="1" ht="21" hidden="1" customHeight="1" x14ac:dyDescent="0.15">
      <c r="A31" s="179" t="s">
        <v>140</v>
      </c>
      <c r="C31" s="221"/>
      <c r="D31" s="249"/>
      <c r="E31" s="254"/>
    </row>
    <row r="32" spans="1:5" s="179" customFormat="1" ht="21" customHeight="1" x14ac:dyDescent="0.15">
      <c r="C32" s="434" t="s">
        <v>107</v>
      </c>
      <c r="D32" s="435"/>
      <c r="E32" s="436"/>
    </row>
    <row r="33" spans="1:7" s="179" customFormat="1" ht="21" hidden="1" customHeight="1" x14ac:dyDescent="0.15">
      <c r="A33" s="179" t="s">
        <v>279</v>
      </c>
      <c r="C33" s="244"/>
      <c r="D33" s="248"/>
      <c r="E33" s="253"/>
    </row>
    <row r="34" spans="1:7" s="179" customFormat="1" ht="21" customHeight="1" x14ac:dyDescent="0.15">
      <c r="C34" s="186" t="s">
        <v>585</v>
      </c>
      <c r="D34" s="191">
        <v>21000</v>
      </c>
      <c r="E34" s="191"/>
    </row>
    <row r="35" spans="1:7" s="179" customFormat="1" ht="21" customHeight="1" x14ac:dyDescent="0.15">
      <c r="C35" s="186" t="s">
        <v>586</v>
      </c>
      <c r="D35" s="191">
        <v>10000</v>
      </c>
      <c r="E35" s="191"/>
    </row>
    <row r="36" spans="1:7" s="179" customFormat="1" ht="21" customHeight="1" x14ac:dyDescent="0.15">
      <c r="C36" s="186"/>
      <c r="D36" s="191"/>
      <c r="E36" s="191"/>
    </row>
    <row r="37" spans="1:7" s="179" customFormat="1" ht="21" hidden="1" customHeight="1" x14ac:dyDescent="0.15">
      <c r="A37" s="179" t="s">
        <v>140</v>
      </c>
      <c r="C37" s="255"/>
      <c r="D37" s="228"/>
      <c r="E37" s="239"/>
    </row>
    <row r="38" spans="1:7" s="179" customFormat="1" ht="27" customHeight="1" x14ac:dyDescent="0.15">
      <c r="C38" s="245" t="s">
        <v>45</v>
      </c>
      <c r="D38" s="250">
        <f>IFERROR(SUM(D25:D37),"")</f>
        <v>757091</v>
      </c>
      <c r="E38" s="250">
        <f>IFERROR(SUM(E25:E37),"")</f>
        <v>0</v>
      </c>
    </row>
    <row r="39" spans="1:7" s="179" customFormat="1" ht="27" customHeight="1" x14ac:dyDescent="0.15">
      <c r="C39" s="208" t="s">
        <v>15</v>
      </c>
      <c r="D39" s="251">
        <f>IFERROR(SUM(D21,D38),"")</f>
        <v>757091</v>
      </c>
      <c r="E39" s="251">
        <f>IFERROR(SUM(E21,E38),"")</f>
        <v>0</v>
      </c>
    </row>
    <row r="40" spans="1:7" ht="6.75" customHeight="1" x14ac:dyDescent="0.15">
      <c r="C40" s="230"/>
      <c r="D40" s="230"/>
      <c r="E40" s="241"/>
      <c r="F40" s="181"/>
      <c r="G40" s="181"/>
    </row>
    <row r="41" spans="1:7" ht="18.75" customHeight="1" x14ac:dyDescent="0.15">
      <c r="C41" s="230"/>
      <c r="D41" s="230"/>
      <c r="E41" s="241"/>
      <c r="F41" s="181"/>
      <c r="G41" s="181"/>
    </row>
    <row r="42" spans="1:7" x14ac:dyDescent="0.15">
      <c r="C42" s="182"/>
      <c r="D42" s="181"/>
      <c r="E42" s="181"/>
      <c r="F42" s="181"/>
    </row>
  </sheetData>
  <mergeCells count="6">
    <mergeCell ref="C32:E32"/>
    <mergeCell ref="C7:E7"/>
    <mergeCell ref="C9:E9"/>
    <mergeCell ref="C15:E15"/>
    <mergeCell ref="C22:E22"/>
    <mergeCell ref="C24:E24"/>
  </mergeCells>
  <phoneticPr fontId="5"/>
  <pageMargins left="0.39370078740157483" right="0.39370078740157483" top="0.59055118110236215" bottom="0.59055118110236215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6" r:id="rId4" name="ボタン 4">
              <controlPr defaultSize="0" print="0" autoFill="0" autoPict="0" macro="[0]!T002_3_5_行追加">
                <anchor>
                  <from>
                    <xdr:col>2</xdr:col>
                    <xdr:colOff>238125</xdr:colOff>
                    <xdr:row>2</xdr:row>
                    <xdr:rowOff>9525</xdr:rowOff>
                  </from>
                  <to>
                    <xdr:col>2</xdr:col>
                    <xdr:colOff>1323975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5" name="ボタン 5">
              <controlPr defaultSize="0" print="0" autoFill="0" autoPict="0" macro="[0]!T002_3_5_行削除">
                <anchor>
                  <from>
                    <xdr:col>2</xdr:col>
                    <xdr:colOff>1485900</xdr:colOff>
                    <xdr:row>2</xdr:row>
                    <xdr:rowOff>9525</xdr:rowOff>
                  </from>
                  <to>
                    <xdr:col>3</xdr:col>
                    <xdr:colOff>295275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48</vt:i4>
      </vt:variant>
    </vt:vector>
  </HeadingPairs>
  <TitlesOfParts>
    <vt:vector size="66" baseType="lpstr">
      <vt:lpstr>貸借対照表</vt:lpstr>
      <vt:lpstr>純資産変動計算書</vt:lpstr>
      <vt:lpstr>行政コスト計算書</vt:lpstr>
      <vt:lpstr>資金収支計算書</vt:lpstr>
      <vt:lpstr>投資及び出資金</vt:lpstr>
      <vt:lpstr>基金</vt:lpstr>
      <vt:lpstr>貸付金</vt:lpstr>
      <vt:lpstr>長期延滞債権</vt:lpstr>
      <vt:lpstr>未収金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財源会計テンプレート</vt:lpstr>
      <vt:lpstr>Sheet1</vt:lpstr>
      <vt:lpstr>引当金!ColumnEnd</vt:lpstr>
      <vt:lpstr>基金!ColumnEnd</vt:lpstr>
      <vt:lpstr>財源情報明細!ColumnEnd</vt:lpstr>
      <vt:lpstr>財源明細!ColumnEnd</vt:lpstr>
      <vt:lpstr>資金明細!ColumnEnd</vt:lpstr>
      <vt:lpstr>貸付金!ColumnEnd</vt:lpstr>
      <vt:lpstr>長期延滞債権!ColumnEnd</vt:lpstr>
      <vt:lpstr>投資及び出資金!ColumnEnd</vt:lpstr>
      <vt:lpstr>補助金!ColumnEnd</vt:lpstr>
      <vt:lpstr>未収金!ColumnEnd</vt:lpstr>
      <vt:lpstr>引当金!End</vt:lpstr>
      <vt:lpstr>基金!End</vt:lpstr>
      <vt:lpstr>財源情報明細!End</vt:lpstr>
      <vt:lpstr>資金明細!End</vt:lpstr>
      <vt:lpstr>貸付金!End</vt:lpstr>
      <vt:lpstr>長期延滞債権!End</vt:lpstr>
      <vt:lpstr>補助金!End</vt:lpstr>
      <vt:lpstr>未収金!End</vt:lpstr>
      <vt:lpstr>End</vt:lpstr>
      <vt:lpstr>引当金!Print_Area</vt:lpstr>
      <vt:lpstr>基金!Print_Area</vt:lpstr>
      <vt:lpstr>行政コスト計算書!Print_Area</vt:lpstr>
      <vt:lpstr>財源会計テンプレート!Print_Area</vt:lpstr>
      <vt:lpstr>財源情報明細!Print_Area</vt:lpstr>
      <vt:lpstr>財源明細!Print_Area</vt:lpstr>
      <vt:lpstr>資金収支計算書!Print_Area</vt:lpstr>
      <vt:lpstr>資金明細!Print_Area</vt:lpstr>
      <vt:lpstr>純資産変動計算書!Print_Area</vt:lpstr>
      <vt:lpstr>貸借対照表!Print_Area</vt:lpstr>
      <vt:lpstr>貸付金!Print_Area</vt:lpstr>
      <vt:lpstr>'地方債（借入先別）'!Print_Area</vt:lpstr>
      <vt:lpstr>'地方債（利率別など）'!Print_Area</vt:lpstr>
      <vt:lpstr>長期延滞債権!Print_Area</vt:lpstr>
      <vt:lpstr>投資及び出資金!Print_Area</vt:lpstr>
      <vt:lpstr>補助金!Print_Area</vt:lpstr>
      <vt:lpstr>未収金!Print_Area</vt:lpstr>
      <vt:lpstr>引当金!Start</vt:lpstr>
      <vt:lpstr>基金!Start</vt:lpstr>
      <vt:lpstr>財源情報明細!Start</vt:lpstr>
      <vt:lpstr>財源明細!Start</vt:lpstr>
      <vt:lpstr>貸付金!Start</vt:lpstr>
      <vt:lpstr>長期延滞債権!Start</vt:lpstr>
      <vt:lpstr>投資及び出資金!Start</vt:lpstr>
      <vt:lpstr>補助金!Start</vt:lpstr>
      <vt:lpstr>未収金!Start</vt:lpstr>
      <vt:lpstr>Start</vt:lpstr>
      <vt:lpstr>合計</vt:lpstr>
      <vt:lpstr>銘柄名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総務課</cp:lastModifiedBy>
  <cp:lastPrinted>2022-03-25T14:36:11Z</cp:lastPrinted>
  <dcterms:created xsi:type="dcterms:W3CDTF">2014-03-27T08:10:30Z</dcterms:created>
  <dcterms:modified xsi:type="dcterms:W3CDTF">2024-05-07T05:01:38Z</dcterms:modified>
</cp:coreProperties>
</file>